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codeName="DieseArbeitsmappe" defaultThemeVersion="166925"/>
  <mc:AlternateContent xmlns:mc="http://schemas.openxmlformats.org/markup-compatibility/2006">
    <mc:Choice Requires="x15">
      <x15ac:absPath xmlns:x15ac="http://schemas.microsoft.com/office/spreadsheetml/2010/11/ac" url="/Users/Thomas/Nextcloud/Dock1/04 - Start-Ups Dock1/02 - Infomaterial und Tools/03 - Finanzen/"/>
    </mc:Choice>
  </mc:AlternateContent>
  <xr:revisionPtr revIDLastSave="0" documentId="13_ncr:1_{3D1AC539-FB21-F64E-B832-D98A9D476101}" xr6:coauthVersionLast="47" xr6:coauthVersionMax="47" xr10:uidLastSave="{00000000-0000-0000-0000-000000000000}"/>
  <bookViews>
    <workbookView xWindow="-24120" yWindow="-23040" windowWidth="40960" windowHeight="23040" xr2:uid="{C6CF68C7-95E7-CC4B-A4CB-898EB0A2C028}"/>
  </bookViews>
  <sheets>
    <sheet name="Overview" sheetId="1" r:id="rId1"/>
    <sheet name="1.) Investment costs" sheetId="2" r:id="rId2"/>
    <sheet name="2.) Profit &amp; loss (P&amp;L)" sheetId="3" r:id="rId3"/>
    <sheet name="3.) Liquidity plan" sheetId="4" r:id="rId4"/>
    <sheet name="4.) Resume" sheetId="5" r:id="rId5"/>
    <sheet name="Comment directory"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 l="1"/>
  <c r="F15" i="3"/>
  <c r="G15" i="3"/>
  <c r="H15" i="3"/>
  <c r="I15" i="3"/>
  <c r="J15" i="3"/>
  <c r="K15" i="3"/>
  <c r="L15" i="3"/>
  <c r="M15" i="3"/>
  <c r="N15" i="3"/>
  <c r="O15" i="3"/>
  <c r="P15" i="3"/>
  <c r="N43" i="3"/>
  <c r="O43" i="3"/>
  <c r="P43" i="3"/>
  <c r="R43" i="3"/>
  <c r="S43" i="3"/>
  <c r="AP27" i="3"/>
  <c r="AO27" i="3"/>
  <c r="AN27" i="3"/>
  <c r="AM27" i="3"/>
  <c r="AL27" i="3"/>
  <c r="AK27" i="3"/>
  <c r="AJ27" i="3"/>
  <c r="AI27" i="3"/>
  <c r="AH27" i="3"/>
  <c r="AG27" i="3"/>
  <c r="AF27" i="3"/>
  <c r="AE27" i="3"/>
  <c r="AP21" i="3"/>
  <c r="AO21" i="3"/>
  <c r="AN21" i="3"/>
  <c r="AM21" i="3"/>
  <c r="AL21" i="3"/>
  <c r="AK21" i="3"/>
  <c r="AJ21" i="3"/>
  <c r="AI21" i="3"/>
  <c r="AH21" i="3"/>
  <c r="AG21" i="3"/>
  <c r="AF21" i="3"/>
  <c r="AE21" i="3"/>
  <c r="AP15" i="3"/>
  <c r="AO15" i="3"/>
  <c r="AN15" i="3"/>
  <c r="AM15" i="3"/>
  <c r="AL15" i="3"/>
  <c r="AK15" i="3"/>
  <c r="AJ15" i="3"/>
  <c r="AI15" i="3"/>
  <c r="AH15" i="3"/>
  <c r="AG15" i="3"/>
  <c r="AF15" i="3"/>
  <c r="AE15" i="3"/>
  <c r="AC15" i="3"/>
  <c r="AB15" i="3"/>
  <c r="AA15" i="3"/>
  <c r="Z15" i="3"/>
  <c r="Y15" i="3"/>
  <c r="X15" i="3"/>
  <c r="W15" i="3"/>
  <c r="V15" i="3"/>
  <c r="U15" i="3"/>
  <c r="T15" i="3"/>
  <c r="S15" i="3"/>
  <c r="R15" i="3"/>
  <c r="AC21" i="3"/>
  <c r="AB21" i="3"/>
  <c r="AA21" i="3"/>
  <c r="Z21" i="3"/>
  <c r="Y21" i="3"/>
  <c r="X21" i="3"/>
  <c r="W21" i="3"/>
  <c r="V21" i="3"/>
  <c r="U21" i="3"/>
  <c r="T21" i="3"/>
  <c r="S21" i="3"/>
  <c r="R21" i="3"/>
  <c r="AC27" i="3"/>
  <c r="AB27" i="3"/>
  <c r="AA27" i="3"/>
  <c r="Z27" i="3"/>
  <c r="Y27" i="3"/>
  <c r="X27" i="3"/>
  <c r="W27" i="3"/>
  <c r="V27" i="3"/>
  <c r="U27" i="3"/>
  <c r="T27" i="3"/>
  <c r="S27" i="3"/>
  <c r="R27" i="3"/>
  <c r="P27" i="3"/>
  <c r="O27" i="3"/>
  <c r="N27" i="3"/>
  <c r="M27" i="3"/>
  <c r="L27" i="3"/>
  <c r="K27" i="3"/>
  <c r="J27" i="3"/>
  <c r="I27" i="3"/>
  <c r="H27" i="3"/>
  <c r="G27" i="3"/>
  <c r="F27" i="3"/>
  <c r="E27" i="3"/>
  <c r="P21" i="3"/>
  <c r="O21" i="3"/>
  <c r="N21" i="3"/>
  <c r="M21" i="3"/>
  <c r="L21" i="3"/>
  <c r="K21" i="3"/>
  <c r="J21" i="3"/>
  <c r="I21" i="3"/>
  <c r="H21" i="3"/>
  <c r="G21" i="3"/>
  <c r="F21" i="3"/>
  <c r="E21" i="3"/>
  <c r="E43" i="3"/>
  <c r="AO55" i="3" l="1"/>
  <c r="AN55" i="3"/>
  <c r="AM55" i="3"/>
  <c r="AL55" i="3"/>
  <c r="AK55" i="3"/>
  <c r="AJ55" i="3"/>
  <c r="AI55" i="3"/>
  <c r="AH55" i="3"/>
  <c r="AG55" i="3"/>
  <c r="AF55" i="3"/>
  <c r="AE55" i="3"/>
  <c r="AC55" i="3"/>
  <c r="AB55" i="3"/>
  <c r="AA55" i="3"/>
  <c r="Z55" i="3"/>
  <c r="Y55" i="3"/>
  <c r="X55" i="3"/>
  <c r="W55" i="3"/>
  <c r="V55" i="3"/>
  <c r="U55" i="3"/>
  <c r="T55" i="3"/>
  <c r="S55" i="3"/>
  <c r="R55" i="3"/>
  <c r="P55" i="3"/>
  <c r="O55" i="3"/>
  <c r="N55" i="3"/>
  <c r="M55" i="3"/>
  <c r="L55" i="3"/>
  <c r="K55" i="3"/>
  <c r="J55" i="3"/>
  <c r="I55" i="3"/>
  <c r="H55" i="3"/>
  <c r="G55" i="3"/>
  <c r="F55" i="3"/>
  <c r="E55" i="3"/>
  <c r="AO49" i="3"/>
  <c r="AN49" i="3"/>
  <c r="AM49" i="3"/>
  <c r="AL49" i="3"/>
  <c r="AK49" i="3"/>
  <c r="AJ49" i="3"/>
  <c r="AI49" i="3"/>
  <c r="AH49" i="3"/>
  <c r="AG49" i="3"/>
  <c r="AF49" i="3"/>
  <c r="AE49" i="3"/>
  <c r="P48" i="3"/>
  <c r="O48" i="3"/>
  <c r="N48" i="3"/>
  <c r="M48" i="3"/>
  <c r="L48" i="3"/>
  <c r="K48" i="3"/>
  <c r="J48" i="3"/>
  <c r="I48" i="3"/>
  <c r="H48" i="3"/>
  <c r="G48" i="3"/>
  <c r="F48" i="3"/>
  <c r="E48" i="3"/>
  <c r="AC49" i="3"/>
  <c r="AB49" i="3"/>
  <c r="AA49" i="3"/>
  <c r="Z49" i="3"/>
  <c r="Y49" i="3"/>
  <c r="X49" i="3"/>
  <c r="W49" i="3"/>
  <c r="V49" i="3"/>
  <c r="U49" i="3"/>
  <c r="T49" i="3"/>
  <c r="S49" i="3"/>
  <c r="R49" i="3"/>
  <c r="E49" i="3"/>
  <c r="F49" i="3"/>
  <c r="G49" i="3"/>
  <c r="H49" i="3"/>
  <c r="I49" i="3"/>
  <c r="J49" i="3"/>
  <c r="K49" i="3"/>
  <c r="L49" i="3"/>
  <c r="M49" i="3"/>
  <c r="N49" i="3"/>
  <c r="O49" i="3"/>
  <c r="P49" i="3"/>
  <c r="AF43" i="3"/>
  <c r="AG43" i="3"/>
  <c r="AH43" i="3"/>
  <c r="AI43" i="3"/>
  <c r="AJ43" i="3"/>
  <c r="AK43" i="3"/>
  <c r="AL43" i="3"/>
  <c r="AM43" i="3"/>
  <c r="AN43" i="3"/>
  <c r="AO43" i="3"/>
  <c r="AE43" i="3"/>
  <c r="AC43" i="3"/>
  <c r="T43" i="3"/>
  <c r="U43" i="3"/>
  <c r="V43" i="3"/>
  <c r="W43" i="3"/>
  <c r="X43" i="3"/>
  <c r="Y43" i="3"/>
  <c r="Z43" i="3"/>
  <c r="AA43" i="3"/>
  <c r="AB43" i="3"/>
  <c r="F43" i="3"/>
  <c r="G43" i="3"/>
  <c r="H43" i="3"/>
  <c r="I43" i="3"/>
  <c r="J43" i="3"/>
  <c r="K43" i="3"/>
  <c r="L43" i="3"/>
  <c r="M43" i="3"/>
  <c r="AG52" i="4"/>
  <c r="AH52" i="4"/>
  <c r="AI52" i="4"/>
  <c r="AJ52" i="4"/>
  <c r="AK52" i="4"/>
  <c r="AL52" i="4"/>
  <c r="AM52" i="4"/>
  <c r="AN52" i="4"/>
  <c r="AO52" i="4"/>
  <c r="D14" i="5"/>
  <c r="AF51" i="3" l="1"/>
  <c r="AF52" i="3" s="1"/>
  <c r="G136" i="3"/>
  <c r="G123" i="3"/>
  <c r="AQ29" i="3" l="1"/>
  <c r="AD29" i="3"/>
  <c r="AQ23" i="3"/>
  <c r="AD23" i="3"/>
  <c r="AQ17" i="3"/>
  <c r="AD17" i="3"/>
  <c r="Q17" i="3"/>
  <c r="AE57" i="3" l="1"/>
  <c r="AM31" i="3"/>
  <c r="AF30" i="3"/>
  <c r="AF31" i="3" s="1"/>
  <c r="AG30" i="3"/>
  <c r="AG31" i="3" s="1"/>
  <c r="AH30" i="3"/>
  <c r="AH31" i="3" s="1"/>
  <c r="AI30" i="3"/>
  <c r="AI31" i="3" s="1"/>
  <c r="AJ30" i="3"/>
  <c r="AJ31" i="3" s="1"/>
  <c r="AK30" i="3"/>
  <c r="AK31" i="3" s="1"/>
  <c r="AL30" i="3"/>
  <c r="AL31" i="3" s="1"/>
  <c r="AM30" i="3"/>
  <c r="AN30" i="3"/>
  <c r="AN31" i="3" s="1"/>
  <c r="AO30" i="3"/>
  <c r="AO31" i="3" s="1"/>
  <c r="AP30" i="3"/>
  <c r="AP31" i="3" s="1"/>
  <c r="AE24" i="3"/>
  <c r="AE25" i="3" s="1"/>
  <c r="AE30" i="3"/>
  <c r="AE31" i="3" s="1"/>
  <c r="AQ28" i="3"/>
  <c r="H114" i="3"/>
  <c r="H136" i="3" s="1"/>
  <c r="C78" i="3"/>
  <c r="C79" i="3"/>
  <c r="C83" i="3"/>
  <c r="AE18" i="3"/>
  <c r="AE19" i="3" s="1"/>
  <c r="AF18" i="3"/>
  <c r="AF19" i="3" s="1"/>
  <c r="AG18" i="3"/>
  <c r="AG19" i="3" s="1"/>
  <c r="AH18" i="3"/>
  <c r="AH19" i="3" s="1"/>
  <c r="AI18" i="3"/>
  <c r="AI19" i="3" s="1"/>
  <c r="AJ18" i="3"/>
  <c r="AJ19" i="3" s="1"/>
  <c r="AK18" i="3"/>
  <c r="AK19" i="3" s="1"/>
  <c r="AL18" i="3"/>
  <c r="AL19" i="3" s="1"/>
  <c r="AM18" i="3"/>
  <c r="AM19" i="3" s="1"/>
  <c r="AN18" i="3"/>
  <c r="AN19" i="3" s="1"/>
  <c r="AO18" i="3"/>
  <c r="AO19" i="3" s="1"/>
  <c r="AP18" i="3"/>
  <c r="AP19" i="3" s="1"/>
  <c r="AP160" i="4" l="1"/>
  <c r="AP161" i="4" l="1"/>
  <c r="AC161" i="4"/>
  <c r="P161" i="4"/>
  <c r="AC160" i="4"/>
  <c r="P160" i="4"/>
  <c r="AP159" i="4"/>
  <c r="AC159" i="4"/>
  <c r="P159" i="4"/>
  <c r="AP158" i="4"/>
  <c r="AC158" i="4"/>
  <c r="P158" i="4"/>
  <c r="AP157" i="4"/>
  <c r="AC157" i="4"/>
  <c r="P157" i="4"/>
  <c r="AP49" i="4"/>
  <c r="AC49" i="4"/>
  <c r="P47" i="4"/>
  <c r="AP51" i="4"/>
  <c r="AC51" i="4"/>
  <c r="P51" i="4"/>
  <c r="AP50" i="4"/>
  <c r="AC50" i="4"/>
  <c r="P50" i="4"/>
  <c r="P49" i="4"/>
  <c r="AP48" i="4"/>
  <c r="AC48" i="4"/>
  <c r="P48" i="4"/>
  <c r="AP47" i="4"/>
  <c r="AC47" i="4"/>
  <c r="E113" i="4"/>
  <c r="F113" i="4"/>
  <c r="G113" i="4"/>
  <c r="H113" i="4"/>
  <c r="I113" i="4"/>
  <c r="J113" i="4"/>
  <c r="K113" i="4"/>
  <c r="L113" i="4"/>
  <c r="M113" i="4"/>
  <c r="N113" i="4"/>
  <c r="O113" i="4"/>
  <c r="P113" i="4"/>
  <c r="Q113" i="4"/>
  <c r="R113" i="4"/>
  <c r="S113" i="4"/>
  <c r="T113" i="4"/>
  <c r="U113" i="4"/>
  <c r="V113" i="4"/>
  <c r="W113" i="4"/>
  <c r="X113" i="4"/>
  <c r="Y113" i="4"/>
  <c r="Z113" i="4"/>
  <c r="AA113" i="4"/>
  <c r="AB113" i="4"/>
  <c r="AD113" i="4"/>
  <c r="AE113" i="4"/>
  <c r="AF113" i="4"/>
  <c r="AG113" i="4"/>
  <c r="AH113" i="4"/>
  <c r="AI113" i="4"/>
  <c r="AJ113" i="4"/>
  <c r="AK113" i="4"/>
  <c r="AL113" i="4"/>
  <c r="AM113" i="4"/>
  <c r="AN113" i="4"/>
  <c r="AO113" i="4"/>
  <c r="E114" i="4"/>
  <c r="F114" i="4"/>
  <c r="G114" i="4"/>
  <c r="H114" i="4"/>
  <c r="I114" i="4"/>
  <c r="J114" i="4"/>
  <c r="K114" i="4"/>
  <c r="L114" i="4"/>
  <c r="M114" i="4"/>
  <c r="N114" i="4"/>
  <c r="O114" i="4"/>
  <c r="P114" i="4"/>
  <c r="Q114" i="4"/>
  <c r="R114" i="4"/>
  <c r="S114" i="4"/>
  <c r="T114" i="4"/>
  <c r="U114" i="4"/>
  <c r="V114" i="4"/>
  <c r="W114" i="4"/>
  <c r="X114" i="4"/>
  <c r="Y114" i="4"/>
  <c r="Z114" i="4"/>
  <c r="AA114" i="4"/>
  <c r="AB114" i="4"/>
  <c r="AD114" i="4"/>
  <c r="AE114" i="4"/>
  <c r="AF114" i="4"/>
  <c r="AG114" i="4"/>
  <c r="AH114" i="4"/>
  <c r="AI114" i="4"/>
  <c r="AJ114" i="4"/>
  <c r="AK114" i="4"/>
  <c r="AL114" i="4"/>
  <c r="AM114" i="4"/>
  <c r="AN114" i="4"/>
  <c r="AO114" i="4"/>
  <c r="E115" i="4"/>
  <c r="F115" i="4"/>
  <c r="G115" i="4"/>
  <c r="H115" i="4"/>
  <c r="I115" i="4"/>
  <c r="J115" i="4"/>
  <c r="K115" i="4"/>
  <c r="L115" i="4"/>
  <c r="M115" i="4"/>
  <c r="N115" i="4"/>
  <c r="O115" i="4"/>
  <c r="P115" i="4"/>
  <c r="Q115" i="4"/>
  <c r="R115" i="4"/>
  <c r="S115" i="4"/>
  <c r="T115" i="4"/>
  <c r="U115" i="4"/>
  <c r="V115" i="4"/>
  <c r="W115" i="4"/>
  <c r="X115" i="4"/>
  <c r="Y115" i="4"/>
  <c r="Z115" i="4"/>
  <c r="AA115" i="4"/>
  <c r="AB115" i="4"/>
  <c r="AD115" i="4"/>
  <c r="AE115" i="4"/>
  <c r="AF115" i="4"/>
  <c r="AG115" i="4"/>
  <c r="AH115" i="4"/>
  <c r="AI115" i="4"/>
  <c r="AJ115" i="4"/>
  <c r="AK115" i="4"/>
  <c r="AL115" i="4"/>
  <c r="AM115" i="4"/>
  <c r="AN115" i="4"/>
  <c r="AO115" i="4"/>
  <c r="E116" i="4"/>
  <c r="F116" i="4"/>
  <c r="G116" i="4"/>
  <c r="H116" i="4"/>
  <c r="I116" i="4"/>
  <c r="J116" i="4"/>
  <c r="K116" i="4"/>
  <c r="L116" i="4"/>
  <c r="M116" i="4"/>
  <c r="N116" i="4"/>
  <c r="O116" i="4"/>
  <c r="Q116" i="4"/>
  <c r="R116" i="4"/>
  <c r="S116" i="4"/>
  <c r="T116" i="4"/>
  <c r="U116" i="4"/>
  <c r="V116" i="4"/>
  <c r="W116" i="4"/>
  <c r="X116" i="4"/>
  <c r="Y116" i="4"/>
  <c r="Z116" i="4"/>
  <c r="AA116" i="4"/>
  <c r="AB116" i="4"/>
  <c r="AD116" i="4"/>
  <c r="AE116" i="4"/>
  <c r="AF116" i="4"/>
  <c r="AG116" i="4"/>
  <c r="AH116" i="4"/>
  <c r="AI116" i="4"/>
  <c r="AJ116" i="4"/>
  <c r="AK116" i="4"/>
  <c r="AL116" i="4"/>
  <c r="AM116" i="4"/>
  <c r="AN116" i="4"/>
  <c r="AO116" i="4"/>
  <c r="E117" i="4"/>
  <c r="F117" i="4"/>
  <c r="G117" i="4"/>
  <c r="H117" i="4"/>
  <c r="I117" i="4"/>
  <c r="J117" i="4"/>
  <c r="K117" i="4"/>
  <c r="L117" i="4"/>
  <c r="M117" i="4"/>
  <c r="N117" i="4"/>
  <c r="O117" i="4"/>
  <c r="P117" i="4"/>
  <c r="Q117" i="4"/>
  <c r="R117" i="4"/>
  <c r="S117" i="4"/>
  <c r="T117" i="4"/>
  <c r="U117" i="4"/>
  <c r="V117" i="4"/>
  <c r="W117" i="4"/>
  <c r="X117" i="4"/>
  <c r="Y117" i="4"/>
  <c r="Z117" i="4"/>
  <c r="AA117" i="4"/>
  <c r="AB117" i="4"/>
  <c r="AD117" i="4"/>
  <c r="AE117" i="4"/>
  <c r="AF117" i="4"/>
  <c r="AG117" i="4"/>
  <c r="AH117" i="4"/>
  <c r="AI117" i="4"/>
  <c r="AJ117" i="4"/>
  <c r="AK117" i="4"/>
  <c r="AL117" i="4"/>
  <c r="AM117" i="4"/>
  <c r="AN117" i="4"/>
  <c r="AO117" i="4"/>
  <c r="E118" i="4"/>
  <c r="F118" i="4"/>
  <c r="G118" i="4"/>
  <c r="H118" i="4"/>
  <c r="I118" i="4"/>
  <c r="J118" i="4"/>
  <c r="K118" i="4"/>
  <c r="L118" i="4"/>
  <c r="M118" i="4"/>
  <c r="N118" i="4"/>
  <c r="O118" i="4"/>
  <c r="P118" i="4"/>
  <c r="Q118" i="4"/>
  <c r="R118" i="4"/>
  <c r="S118" i="4"/>
  <c r="T118" i="4"/>
  <c r="U118" i="4"/>
  <c r="V118" i="4"/>
  <c r="W118" i="4"/>
  <c r="X118" i="4"/>
  <c r="Y118" i="4"/>
  <c r="Z118" i="4"/>
  <c r="AA118" i="4"/>
  <c r="AB118" i="4"/>
  <c r="AD118" i="4"/>
  <c r="AE118" i="4"/>
  <c r="AF118" i="4"/>
  <c r="AG118" i="4"/>
  <c r="AH118" i="4"/>
  <c r="AI118" i="4"/>
  <c r="AJ118" i="4"/>
  <c r="AK118" i="4"/>
  <c r="AL118" i="4"/>
  <c r="AM118" i="4"/>
  <c r="AN118" i="4"/>
  <c r="AO118" i="4"/>
  <c r="E119" i="4"/>
  <c r="F119" i="4"/>
  <c r="G119" i="4"/>
  <c r="H119" i="4"/>
  <c r="I119" i="4"/>
  <c r="J119" i="4"/>
  <c r="K119" i="4"/>
  <c r="L119" i="4"/>
  <c r="M119" i="4"/>
  <c r="N119" i="4"/>
  <c r="O119" i="4"/>
  <c r="P119" i="4"/>
  <c r="Q119" i="4"/>
  <c r="R119" i="4"/>
  <c r="S119" i="4"/>
  <c r="T119" i="4"/>
  <c r="U119" i="4"/>
  <c r="V119" i="4"/>
  <c r="W119" i="4"/>
  <c r="X119" i="4"/>
  <c r="Y119" i="4"/>
  <c r="Z119" i="4"/>
  <c r="AA119" i="4"/>
  <c r="AB119" i="4"/>
  <c r="AD119" i="4"/>
  <c r="AE119" i="4"/>
  <c r="AF119" i="4"/>
  <c r="AG119" i="4"/>
  <c r="AH119" i="4"/>
  <c r="AI119" i="4"/>
  <c r="AJ119" i="4"/>
  <c r="AK119" i="4"/>
  <c r="AL119" i="4"/>
  <c r="AM119" i="4"/>
  <c r="AN119" i="4"/>
  <c r="AO119" i="4"/>
  <c r="D114" i="4"/>
  <c r="D115" i="4"/>
  <c r="D116" i="4"/>
  <c r="D117" i="4"/>
  <c r="D118" i="4"/>
  <c r="D119" i="4"/>
  <c r="C116" i="4"/>
  <c r="C112" i="4"/>
  <c r="C113" i="4"/>
  <c r="C114" i="4"/>
  <c r="C115" i="4"/>
  <c r="C117" i="4"/>
  <c r="C118" i="4"/>
  <c r="C119" i="4"/>
  <c r="C120" i="4"/>
  <c r="AP81" i="4"/>
  <c r="AF81" i="4"/>
  <c r="AG81" i="4"/>
  <c r="AH81" i="4"/>
  <c r="AI81" i="4"/>
  <c r="AJ81" i="4"/>
  <c r="AK81" i="4"/>
  <c r="AL81" i="4"/>
  <c r="AM81" i="4"/>
  <c r="AN81" i="4"/>
  <c r="AO81" i="4"/>
  <c r="Q81" i="4"/>
  <c r="R81" i="4"/>
  <c r="S81" i="4"/>
  <c r="T81" i="4"/>
  <c r="U81" i="4"/>
  <c r="V81" i="4"/>
  <c r="W81" i="4"/>
  <c r="X81" i="4"/>
  <c r="Y81" i="4"/>
  <c r="Z81" i="4"/>
  <c r="AA81" i="4"/>
  <c r="AB81" i="4"/>
  <c r="AC81" i="4"/>
  <c r="AD81" i="4"/>
  <c r="AE81" i="4"/>
  <c r="E81" i="4"/>
  <c r="F81" i="4"/>
  <c r="G81" i="4"/>
  <c r="H81" i="4"/>
  <c r="I81" i="4"/>
  <c r="J81" i="4"/>
  <c r="K81" i="4"/>
  <c r="L81" i="4"/>
  <c r="M81" i="4"/>
  <c r="N81" i="4"/>
  <c r="O81" i="4"/>
  <c r="D81" i="4"/>
  <c r="C81" i="4"/>
  <c r="AP135" i="3"/>
  <c r="AO135" i="3"/>
  <c r="AN135" i="3"/>
  <c r="AM135" i="3"/>
  <c r="AL135" i="3"/>
  <c r="AK135" i="3"/>
  <c r="AJ149" i="4" s="1"/>
  <c r="AJ135" i="3"/>
  <c r="AI135" i="3"/>
  <c r="AH135" i="3"/>
  <c r="AG135" i="3"/>
  <c r="AF149" i="4" s="1"/>
  <c r="AF135" i="3"/>
  <c r="AE135" i="3"/>
  <c r="AD149" i="4" s="1"/>
  <c r="AC135" i="3"/>
  <c r="AB135" i="3"/>
  <c r="AA135" i="3"/>
  <c r="Z135" i="3"/>
  <c r="Y135" i="3"/>
  <c r="X135" i="3"/>
  <c r="W135" i="3"/>
  <c r="V135" i="3"/>
  <c r="U135" i="3"/>
  <c r="T135" i="3"/>
  <c r="S135" i="3"/>
  <c r="R135" i="3"/>
  <c r="Q149" i="4" s="1"/>
  <c r="F135" i="3"/>
  <c r="G135" i="3"/>
  <c r="H135" i="3"/>
  <c r="I135" i="3"/>
  <c r="J135" i="3"/>
  <c r="K135" i="3"/>
  <c r="L135" i="3"/>
  <c r="M135" i="3"/>
  <c r="N135" i="3"/>
  <c r="O135" i="3"/>
  <c r="N149" i="4" s="1"/>
  <c r="P135" i="3"/>
  <c r="O149" i="4" s="1"/>
  <c r="E135" i="3"/>
  <c r="D149" i="4" s="1"/>
  <c r="AP123" i="3"/>
  <c r="AO123" i="3"/>
  <c r="AN123" i="3"/>
  <c r="AM123" i="3"/>
  <c r="AL123" i="3"/>
  <c r="AK123" i="3"/>
  <c r="AJ123" i="3"/>
  <c r="AI123" i="3"/>
  <c r="AH123" i="3"/>
  <c r="AG123" i="3"/>
  <c r="AF123" i="3"/>
  <c r="AE123" i="3"/>
  <c r="AC123" i="3"/>
  <c r="AB123" i="3"/>
  <c r="AA123" i="3"/>
  <c r="Z123" i="3"/>
  <c r="Y123" i="3"/>
  <c r="X123" i="3"/>
  <c r="W123" i="3"/>
  <c r="V123" i="3"/>
  <c r="U123" i="3"/>
  <c r="T123" i="3"/>
  <c r="S123" i="3"/>
  <c r="R123" i="3"/>
  <c r="P123" i="3"/>
  <c r="O123" i="3"/>
  <c r="N123" i="3"/>
  <c r="M123" i="3"/>
  <c r="L123" i="3"/>
  <c r="K123" i="3"/>
  <c r="J123" i="3"/>
  <c r="I123" i="3"/>
  <c r="H123" i="3"/>
  <c r="F123" i="3"/>
  <c r="E123" i="3"/>
  <c r="AP119" i="3"/>
  <c r="AO119" i="3"/>
  <c r="AN119" i="3"/>
  <c r="AM119" i="3"/>
  <c r="AL119" i="3"/>
  <c r="AK119" i="3"/>
  <c r="AJ119" i="3"/>
  <c r="AI119" i="3"/>
  <c r="AH119" i="3"/>
  <c r="AG119" i="3"/>
  <c r="AF119" i="3"/>
  <c r="AE119" i="3"/>
  <c r="AC119" i="3"/>
  <c r="AB119" i="3"/>
  <c r="AA119" i="3"/>
  <c r="Z119" i="3"/>
  <c r="Y119" i="3"/>
  <c r="X119" i="3"/>
  <c r="W119" i="3"/>
  <c r="V119" i="3"/>
  <c r="U119" i="3"/>
  <c r="T119" i="3"/>
  <c r="S119" i="3"/>
  <c r="R119" i="3"/>
  <c r="K119" i="3"/>
  <c r="E119" i="3"/>
  <c r="F119" i="3"/>
  <c r="G119" i="3"/>
  <c r="H119" i="3"/>
  <c r="I119" i="3"/>
  <c r="J119" i="3"/>
  <c r="L119" i="3"/>
  <c r="M119" i="3"/>
  <c r="N119" i="3"/>
  <c r="O119" i="3"/>
  <c r="P119" i="3"/>
  <c r="AP114" i="3"/>
  <c r="AO114" i="3"/>
  <c r="AN114" i="3"/>
  <c r="AM114" i="3"/>
  <c r="AL114" i="3"/>
  <c r="AK114" i="3"/>
  <c r="AJ114" i="3"/>
  <c r="AI114" i="3"/>
  <c r="AH114" i="3"/>
  <c r="AG114" i="3"/>
  <c r="AF114" i="3"/>
  <c r="AE114" i="3"/>
  <c r="AC114" i="3"/>
  <c r="AB114" i="3"/>
  <c r="AA114" i="3"/>
  <c r="Z114" i="3"/>
  <c r="Y114" i="3"/>
  <c r="X114" i="3"/>
  <c r="W114" i="3"/>
  <c r="V114" i="3"/>
  <c r="U114" i="3"/>
  <c r="T114" i="3"/>
  <c r="S114" i="3"/>
  <c r="R114" i="3"/>
  <c r="F114" i="3"/>
  <c r="G114" i="3"/>
  <c r="I114" i="3"/>
  <c r="J114" i="3"/>
  <c r="K114" i="3"/>
  <c r="L114" i="3"/>
  <c r="M114" i="3"/>
  <c r="N114" i="3"/>
  <c r="O114" i="3"/>
  <c r="P114" i="3"/>
  <c r="E114" i="3"/>
  <c r="AP106" i="3"/>
  <c r="AO106" i="3"/>
  <c r="AN106" i="3"/>
  <c r="AM106" i="3"/>
  <c r="AL106" i="3"/>
  <c r="AK106" i="3"/>
  <c r="AJ106" i="3"/>
  <c r="AI106" i="3"/>
  <c r="AH106" i="3"/>
  <c r="AG106" i="3"/>
  <c r="AF106" i="3"/>
  <c r="AE106" i="3"/>
  <c r="AC106" i="3"/>
  <c r="AB106" i="3"/>
  <c r="AA106" i="3"/>
  <c r="Z106" i="3"/>
  <c r="Y106" i="3"/>
  <c r="X106" i="3"/>
  <c r="W106" i="3"/>
  <c r="V106" i="3"/>
  <c r="U106" i="3"/>
  <c r="T106" i="3"/>
  <c r="S106" i="3"/>
  <c r="R106" i="3"/>
  <c r="AQ100" i="3"/>
  <c r="AP114" i="4" s="1"/>
  <c r="AQ101" i="3"/>
  <c r="AP115" i="4" s="1"/>
  <c r="AQ102" i="3"/>
  <c r="AP116" i="4" s="1"/>
  <c r="AQ103" i="3"/>
  <c r="AP117" i="4" s="1"/>
  <c r="AQ104" i="3"/>
  <c r="AP118" i="4" s="1"/>
  <c r="AQ105" i="3"/>
  <c r="AP119" i="4" s="1"/>
  <c r="AD100" i="3"/>
  <c r="AC114" i="4" s="1"/>
  <c r="AD101" i="3"/>
  <c r="AC115" i="4" s="1"/>
  <c r="AD102" i="3"/>
  <c r="AC116" i="4" s="1"/>
  <c r="AD103" i="3"/>
  <c r="AC117" i="4" s="1"/>
  <c r="AD104" i="3"/>
  <c r="AC118" i="4" s="1"/>
  <c r="AD105" i="3"/>
  <c r="AC119" i="4" s="1"/>
  <c r="Q100" i="3"/>
  <c r="Q101" i="3"/>
  <c r="Q102" i="3"/>
  <c r="P116" i="4" s="1"/>
  <c r="Q103" i="3"/>
  <c r="Q104" i="3"/>
  <c r="Q105" i="3"/>
  <c r="D120" i="4"/>
  <c r="C67" i="3"/>
  <c r="AQ67" i="3"/>
  <c r="AD67" i="3"/>
  <c r="Q67" i="3"/>
  <c r="P81" i="4" s="1"/>
  <c r="E19" i="2"/>
  <c r="F19" i="2" s="1"/>
  <c r="B106" i="4"/>
  <c r="C72" i="3"/>
  <c r="C86" i="4" s="1"/>
  <c r="C73" i="3"/>
  <c r="C87" i="4" s="1"/>
  <c r="C74" i="3"/>
  <c r="C88" i="4" s="1"/>
  <c r="C75" i="3"/>
  <c r="C89" i="4" s="1"/>
  <c r="C76" i="3"/>
  <c r="C90" i="4" s="1"/>
  <c r="C93" i="4"/>
  <c r="C80" i="3"/>
  <c r="C94" i="4" s="1"/>
  <c r="C81" i="3"/>
  <c r="C95" i="4" s="1"/>
  <c r="C84" i="3"/>
  <c r="C98" i="4" s="1"/>
  <c r="C85" i="3"/>
  <c r="C99" i="4" s="1"/>
  <c r="C87" i="3"/>
  <c r="C101" i="4" s="1"/>
  <c r="C88" i="3"/>
  <c r="C102" i="4" s="1"/>
  <c r="C89" i="3"/>
  <c r="C103" i="4" s="1"/>
  <c r="C90" i="3"/>
  <c r="C104" i="4" s="1"/>
  <c r="C91" i="3"/>
  <c r="C105" i="4" s="1"/>
  <c r="B71" i="3"/>
  <c r="B72" i="3"/>
  <c r="B86" i="4" s="1"/>
  <c r="B73" i="3"/>
  <c r="B87" i="4" s="1"/>
  <c r="B74" i="3"/>
  <c r="B88" i="4" s="1"/>
  <c r="B75" i="3"/>
  <c r="B89" i="4" s="1"/>
  <c r="B76" i="3"/>
  <c r="B90" i="4" s="1"/>
  <c r="B77" i="3"/>
  <c r="B91" i="4" s="1"/>
  <c r="B78" i="3"/>
  <c r="B92" i="4" s="1"/>
  <c r="B79" i="3"/>
  <c r="B80" i="3"/>
  <c r="B94" i="4" s="1"/>
  <c r="B81" i="3"/>
  <c r="B95" i="4" s="1"/>
  <c r="B82" i="3"/>
  <c r="B96" i="4" s="1"/>
  <c r="B83" i="3"/>
  <c r="B97" i="4" s="1"/>
  <c r="B84" i="3"/>
  <c r="B98" i="4" s="1"/>
  <c r="B85" i="3"/>
  <c r="B99" i="4" s="1"/>
  <c r="B86" i="3"/>
  <c r="B100" i="4" s="1"/>
  <c r="B87" i="3"/>
  <c r="B88" i="3"/>
  <c r="B102" i="4" s="1"/>
  <c r="B89" i="3"/>
  <c r="B103" i="4" s="1"/>
  <c r="B90" i="3"/>
  <c r="B104" i="4" s="1"/>
  <c r="B91" i="3"/>
  <c r="C62" i="3"/>
  <c r="C76" i="4" s="1"/>
  <c r="C63" i="3"/>
  <c r="C77" i="4" s="1"/>
  <c r="C64" i="3"/>
  <c r="C78" i="4" s="1"/>
  <c r="C65" i="3"/>
  <c r="C79" i="4" s="1"/>
  <c r="C66" i="3"/>
  <c r="C80" i="4" s="1"/>
  <c r="C68" i="3"/>
  <c r="C82" i="4" s="1"/>
  <c r="C69" i="3"/>
  <c r="C83" i="4" s="1"/>
  <c r="B62" i="3"/>
  <c r="B63" i="3"/>
  <c r="B77" i="4" s="1"/>
  <c r="B64" i="3"/>
  <c r="B78" i="4" s="1"/>
  <c r="B65" i="3"/>
  <c r="B79" i="4" s="1"/>
  <c r="B66" i="3"/>
  <c r="B68" i="3"/>
  <c r="B82" i="4" s="1"/>
  <c r="B69" i="3"/>
  <c r="B83" i="4" s="1"/>
  <c r="AE148" i="4"/>
  <c r="AF148" i="4"/>
  <c r="AG148" i="4"/>
  <c r="AH148" i="4"/>
  <c r="AI148" i="4"/>
  <c r="AJ148" i="4"/>
  <c r="AK148" i="4"/>
  <c r="AL148" i="4"/>
  <c r="AM148" i="4"/>
  <c r="AN148" i="4"/>
  <c r="AO148" i="4"/>
  <c r="R148" i="4"/>
  <c r="S148" i="4"/>
  <c r="T148" i="4"/>
  <c r="U148" i="4"/>
  <c r="V148" i="4"/>
  <c r="W148" i="4"/>
  <c r="X148" i="4"/>
  <c r="Y148" i="4"/>
  <c r="Z148" i="4"/>
  <c r="AA148" i="4"/>
  <c r="AB148" i="4"/>
  <c r="E148" i="4"/>
  <c r="F148" i="4"/>
  <c r="G148" i="4"/>
  <c r="H148" i="4"/>
  <c r="I148" i="4"/>
  <c r="J148" i="4"/>
  <c r="K148" i="4"/>
  <c r="L148" i="4"/>
  <c r="M148" i="4"/>
  <c r="N148" i="4"/>
  <c r="O148" i="4"/>
  <c r="C149" i="4"/>
  <c r="AE149" i="4"/>
  <c r="AG149" i="4"/>
  <c r="AI149" i="4"/>
  <c r="AK149" i="4"/>
  <c r="AM149" i="4"/>
  <c r="AN149" i="4"/>
  <c r="AO149" i="4"/>
  <c r="R149" i="4"/>
  <c r="S149" i="4"/>
  <c r="T149" i="4"/>
  <c r="V149" i="4"/>
  <c r="W149" i="4"/>
  <c r="X149" i="4"/>
  <c r="Z149" i="4"/>
  <c r="AA149" i="4"/>
  <c r="AB149" i="4"/>
  <c r="E149" i="4"/>
  <c r="F149" i="4"/>
  <c r="G149" i="4"/>
  <c r="H149" i="4"/>
  <c r="I149" i="4"/>
  <c r="J149" i="4"/>
  <c r="K149" i="4"/>
  <c r="M149" i="4"/>
  <c r="C34" i="4"/>
  <c r="C32" i="4"/>
  <c r="C20" i="4"/>
  <c r="C21" i="4"/>
  <c r="C22" i="4"/>
  <c r="C23" i="4"/>
  <c r="C24" i="4"/>
  <c r="C26" i="4"/>
  <c r="C27" i="4"/>
  <c r="C28" i="4"/>
  <c r="C29" i="4"/>
  <c r="C30" i="4"/>
  <c r="C33" i="4"/>
  <c r="C35" i="4"/>
  <c r="C36" i="4"/>
  <c r="B19" i="4"/>
  <c r="B20" i="4"/>
  <c r="B21" i="4"/>
  <c r="B22" i="4"/>
  <c r="B23" i="4"/>
  <c r="B24" i="4"/>
  <c r="B25" i="4"/>
  <c r="B26" i="4"/>
  <c r="B27" i="4"/>
  <c r="B28" i="4"/>
  <c r="B29" i="4"/>
  <c r="B30" i="4"/>
  <c r="B31" i="4"/>
  <c r="B32" i="4"/>
  <c r="B33" i="4"/>
  <c r="B34" i="4"/>
  <c r="B35" i="4"/>
  <c r="B36" i="4"/>
  <c r="B37" i="4"/>
  <c r="B38" i="4"/>
  <c r="B18" i="4"/>
  <c r="E139" i="4"/>
  <c r="F139" i="4"/>
  <c r="G139" i="4"/>
  <c r="H139" i="4"/>
  <c r="I139" i="4"/>
  <c r="J139" i="4"/>
  <c r="K139" i="4"/>
  <c r="L139" i="4"/>
  <c r="M139" i="4"/>
  <c r="N139" i="4"/>
  <c r="O139" i="4"/>
  <c r="Q139" i="4"/>
  <c r="R139" i="4"/>
  <c r="S139" i="4"/>
  <c r="T139" i="4"/>
  <c r="U139" i="4"/>
  <c r="V139" i="4"/>
  <c r="W139" i="4"/>
  <c r="X139" i="4"/>
  <c r="Y139" i="4"/>
  <c r="Z139" i="4"/>
  <c r="AA139" i="4"/>
  <c r="AB139" i="4"/>
  <c r="AD139" i="4"/>
  <c r="AE139" i="4"/>
  <c r="AF139" i="4"/>
  <c r="AG139" i="4"/>
  <c r="AH139" i="4"/>
  <c r="AI139" i="4"/>
  <c r="AJ139" i="4"/>
  <c r="AK139" i="4"/>
  <c r="AL139" i="4"/>
  <c r="AM139" i="4"/>
  <c r="AN139" i="4"/>
  <c r="AO139" i="4"/>
  <c r="E140" i="4"/>
  <c r="F140" i="4"/>
  <c r="G140" i="4"/>
  <c r="H140" i="4"/>
  <c r="I140" i="4"/>
  <c r="J140" i="4"/>
  <c r="K140" i="4"/>
  <c r="L140" i="4"/>
  <c r="M140" i="4"/>
  <c r="N140" i="4"/>
  <c r="O140" i="4"/>
  <c r="Q140" i="4"/>
  <c r="R140" i="4"/>
  <c r="S140" i="4"/>
  <c r="T140" i="4"/>
  <c r="U140" i="4"/>
  <c r="V140" i="4"/>
  <c r="W140" i="4"/>
  <c r="X140" i="4"/>
  <c r="Y140" i="4"/>
  <c r="Z140" i="4"/>
  <c r="AA140" i="4"/>
  <c r="AB140" i="4"/>
  <c r="AD140" i="4"/>
  <c r="AE140" i="4"/>
  <c r="AF140" i="4"/>
  <c r="AG140" i="4"/>
  <c r="AH140" i="4"/>
  <c r="AI140" i="4"/>
  <c r="AJ140" i="4"/>
  <c r="AK140" i="4"/>
  <c r="AL140" i="4"/>
  <c r="AM140" i="4"/>
  <c r="AN140" i="4"/>
  <c r="AO140" i="4"/>
  <c r="E141" i="4"/>
  <c r="F141" i="4"/>
  <c r="G141" i="4"/>
  <c r="H141" i="4"/>
  <c r="I141" i="4"/>
  <c r="J141" i="4"/>
  <c r="K141" i="4"/>
  <c r="L141" i="4"/>
  <c r="M141" i="4"/>
  <c r="N141" i="4"/>
  <c r="O141" i="4"/>
  <c r="Q141" i="4"/>
  <c r="R141" i="4"/>
  <c r="S141" i="4"/>
  <c r="T141" i="4"/>
  <c r="U141" i="4"/>
  <c r="V141" i="4"/>
  <c r="W141" i="4"/>
  <c r="X141" i="4"/>
  <c r="Y141" i="4"/>
  <c r="Z141" i="4"/>
  <c r="AA141" i="4"/>
  <c r="AB141" i="4"/>
  <c r="AD141" i="4"/>
  <c r="AE141" i="4"/>
  <c r="AF141" i="4"/>
  <c r="AG141" i="4"/>
  <c r="AH141" i="4"/>
  <c r="AI141" i="4"/>
  <c r="AJ141" i="4"/>
  <c r="AK141" i="4"/>
  <c r="AL141" i="4"/>
  <c r="AM141" i="4"/>
  <c r="AN141" i="4"/>
  <c r="AO141" i="4"/>
  <c r="E142" i="4"/>
  <c r="F142" i="4"/>
  <c r="G142" i="4"/>
  <c r="H142" i="4"/>
  <c r="I142" i="4"/>
  <c r="J142" i="4"/>
  <c r="K142" i="4"/>
  <c r="L142" i="4"/>
  <c r="M142" i="4"/>
  <c r="N142" i="4"/>
  <c r="O142" i="4"/>
  <c r="Q142" i="4"/>
  <c r="R142" i="4"/>
  <c r="S142" i="4"/>
  <c r="T142" i="4"/>
  <c r="U142" i="4"/>
  <c r="V142" i="4"/>
  <c r="W142" i="4"/>
  <c r="X142" i="4"/>
  <c r="Y142" i="4"/>
  <c r="Z142" i="4"/>
  <c r="AA142" i="4"/>
  <c r="AB142" i="4"/>
  <c r="AD142" i="4"/>
  <c r="AE142" i="4"/>
  <c r="AF142" i="4"/>
  <c r="AG142" i="4"/>
  <c r="AH142" i="4"/>
  <c r="AI142" i="4"/>
  <c r="AJ142" i="4"/>
  <c r="AK142" i="4"/>
  <c r="AL142" i="4"/>
  <c r="AM142" i="4"/>
  <c r="AN142" i="4"/>
  <c r="AO142" i="4"/>
  <c r="E143" i="4"/>
  <c r="F143" i="4"/>
  <c r="G143" i="4"/>
  <c r="H143" i="4"/>
  <c r="I143" i="4"/>
  <c r="J143" i="4"/>
  <c r="K143" i="4"/>
  <c r="L143" i="4"/>
  <c r="M143" i="4"/>
  <c r="N143" i="4"/>
  <c r="O143" i="4"/>
  <c r="Q143" i="4"/>
  <c r="R143" i="4"/>
  <c r="S143" i="4"/>
  <c r="T143" i="4"/>
  <c r="U143" i="4"/>
  <c r="V143" i="4"/>
  <c r="W143" i="4"/>
  <c r="X143" i="4"/>
  <c r="Y143" i="4"/>
  <c r="Z143" i="4"/>
  <c r="AA143" i="4"/>
  <c r="AB143" i="4"/>
  <c r="AD143" i="4"/>
  <c r="AE143" i="4"/>
  <c r="AF143" i="4"/>
  <c r="AG143" i="4"/>
  <c r="AH143" i="4"/>
  <c r="AI143" i="4"/>
  <c r="AJ143" i="4"/>
  <c r="AK143" i="4"/>
  <c r="AL143" i="4"/>
  <c r="AM143" i="4"/>
  <c r="AN143" i="4"/>
  <c r="AO143" i="4"/>
  <c r="E144" i="4"/>
  <c r="F144" i="4"/>
  <c r="G144" i="4"/>
  <c r="H144" i="4"/>
  <c r="I144" i="4"/>
  <c r="J144" i="4"/>
  <c r="K144" i="4"/>
  <c r="L144" i="4"/>
  <c r="M144" i="4"/>
  <c r="N144" i="4"/>
  <c r="O144" i="4"/>
  <c r="Q144" i="4"/>
  <c r="R144" i="4"/>
  <c r="S144" i="4"/>
  <c r="T144" i="4"/>
  <c r="U144" i="4"/>
  <c r="V144" i="4"/>
  <c r="W144" i="4"/>
  <c r="X144" i="4"/>
  <c r="Y144" i="4"/>
  <c r="Z144" i="4"/>
  <c r="AA144" i="4"/>
  <c r="AB144" i="4"/>
  <c r="AD144" i="4"/>
  <c r="AE144" i="4"/>
  <c r="AF144" i="4"/>
  <c r="AG144" i="4"/>
  <c r="AH144" i="4"/>
  <c r="AI144" i="4"/>
  <c r="AJ144" i="4"/>
  <c r="AK144" i="4"/>
  <c r="AL144" i="4"/>
  <c r="AM144" i="4"/>
  <c r="AN144" i="4"/>
  <c r="AO144" i="4"/>
  <c r="E145" i="4"/>
  <c r="F145" i="4"/>
  <c r="G145" i="4"/>
  <c r="H145" i="4"/>
  <c r="I145" i="4"/>
  <c r="J145" i="4"/>
  <c r="K145" i="4"/>
  <c r="L145" i="4"/>
  <c r="M145" i="4"/>
  <c r="N145" i="4"/>
  <c r="O145" i="4"/>
  <c r="Q145" i="4"/>
  <c r="R145" i="4"/>
  <c r="S145" i="4"/>
  <c r="T145" i="4"/>
  <c r="U145" i="4"/>
  <c r="V145" i="4"/>
  <c r="W145" i="4"/>
  <c r="X145" i="4"/>
  <c r="Y145" i="4"/>
  <c r="Z145" i="4"/>
  <c r="AA145" i="4"/>
  <c r="AB145" i="4"/>
  <c r="AD145" i="4"/>
  <c r="AE145" i="4"/>
  <c r="AF145" i="4"/>
  <c r="AG145" i="4"/>
  <c r="AH145" i="4"/>
  <c r="AI145" i="4"/>
  <c r="AJ145" i="4"/>
  <c r="AK145" i="4"/>
  <c r="AL145" i="4"/>
  <c r="AM145" i="4"/>
  <c r="AN145" i="4"/>
  <c r="AO145" i="4"/>
  <c r="E146" i="4"/>
  <c r="F146" i="4"/>
  <c r="G146" i="4"/>
  <c r="H146" i="4"/>
  <c r="I146" i="4"/>
  <c r="J146" i="4"/>
  <c r="K146" i="4"/>
  <c r="L146" i="4"/>
  <c r="M146" i="4"/>
  <c r="N146" i="4"/>
  <c r="O146" i="4"/>
  <c r="Q146" i="4"/>
  <c r="R146" i="4"/>
  <c r="S146" i="4"/>
  <c r="T146" i="4"/>
  <c r="U146" i="4"/>
  <c r="V146" i="4"/>
  <c r="W146" i="4"/>
  <c r="X146" i="4"/>
  <c r="Y146" i="4"/>
  <c r="Z146" i="4"/>
  <c r="AA146" i="4"/>
  <c r="AB146" i="4"/>
  <c r="AD146" i="4"/>
  <c r="AE146" i="4"/>
  <c r="AF146" i="4"/>
  <c r="AG146" i="4"/>
  <c r="AH146" i="4"/>
  <c r="AI146" i="4"/>
  <c r="AJ146" i="4"/>
  <c r="AK146" i="4"/>
  <c r="AL146" i="4"/>
  <c r="AM146" i="4"/>
  <c r="AN146" i="4"/>
  <c r="AO146" i="4"/>
  <c r="E147" i="4"/>
  <c r="F147" i="4"/>
  <c r="G147" i="4"/>
  <c r="H147" i="4"/>
  <c r="I147" i="4"/>
  <c r="J147" i="4"/>
  <c r="K147" i="4"/>
  <c r="L147" i="4"/>
  <c r="M147" i="4"/>
  <c r="N147" i="4"/>
  <c r="O147" i="4"/>
  <c r="Q147" i="4"/>
  <c r="R147" i="4"/>
  <c r="S147" i="4"/>
  <c r="T147" i="4"/>
  <c r="U147" i="4"/>
  <c r="V147" i="4"/>
  <c r="W147" i="4"/>
  <c r="X147" i="4"/>
  <c r="Y147" i="4"/>
  <c r="Z147" i="4"/>
  <c r="AA147" i="4"/>
  <c r="AB147" i="4"/>
  <c r="AD147" i="4"/>
  <c r="AE147" i="4"/>
  <c r="AF147" i="4"/>
  <c r="AG147" i="4"/>
  <c r="AH147" i="4"/>
  <c r="AI147" i="4"/>
  <c r="AJ147" i="4"/>
  <c r="AK147" i="4"/>
  <c r="AL147" i="4"/>
  <c r="AM147" i="4"/>
  <c r="AN147" i="4"/>
  <c r="AO147" i="4"/>
  <c r="Q148" i="4"/>
  <c r="AD148" i="4"/>
  <c r="D139" i="4"/>
  <c r="D140" i="4"/>
  <c r="D141" i="4"/>
  <c r="D142" i="4"/>
  <c r="D143" i="4"/>
  <c r="D144" i="4"/>
  <c r="D145" i="4"/>
  <c r="D146" i="4"/>
  <c r="D147" i="4"/>
  <c r="D148" i="4"/>
  <c r="C56" i="4"/>
  <c r="C57" i="4"/>
  <c r="C58" i="4"/>
  <c r="C59" i="4"/>
  <c r="C60" i="4"/>
  <c r="C62" i="4"/>
  <c r="C63" i="4"/>
  <c r="C64" i="4"/>
  <c r="C65" i="4"/>
  <c r="C66" i="4"/>
  <c r="C68" i="4"/>
  <c r="C69" i="4"/>
  <c r="C70" i="4"/>
  <c r="C71" i="4"/>
  <c r="C72" i="4"/>
  <c r="C92" i="4"/>
  <c r="C97" i="4"/>
  <c r="C107" i="4"/>
  <c r="C108" i="4"/>
  <c r="C109" i="4"/>
  <c r="C111" i="4"/>
  <c r="C122" i="4"/>
  <c r="C123" i="4"/>
  <c r="C124" i="4"/>
  <c r="C125" i="4"/>
  <c r="C126" i="4"/>
  <c r="C127" i="4"/>
  <c r="C128" i="4"/>
  <c r="C130" i="4"/>
  <c r="C131" i="4"/>
  <c r="C132" i="4"/>
  <c r="C133" i="4"/>
  <c r="C135" i="4"/>
  <c r="C136" i="4"/>
  <c r="C137" i="4"/>
  <c r="C139" i="4"/>
  <c r="C140" i="4"/>
  <c r="C141" i="4"/>
  <c r="C142" i="4"/>
  <c r="C143" i="4"/>
  <c r="C144" i="4"/>
  <c r="C145" i="4"/>
  <c r="C146" i="4"/>
  <c r="C147" i="4"/>
  <c r="C148"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93" i="4"/>
  <c r="B101" i="4"/>
  <c r="B105" i="4"/>
  <c r="B107" i="4"/>
  <c r="B108" i="4"/>
  <c r="B109" i="4"/>
  <c r="B110" i="4"/>
  <c r="B111" i="4"/>
  <c r="B112" i="4"/>
  <c r="B113" i="4"/>
  <c r="B120" i="4"/>
  <c r="B121" i="4"/>
  <c r="B55" i="4"/>
  <c r="B56" i="4"/>
  <c r="B57" i="4"/>
  <c r="B58" i="4"/>
  <c r="B59" i="4"/>
  <c r="B60" i="4"/>
  <c r="B61" i="4"/>
  <c r="B62" i="4"/>
  <c r="B63" i="4"/>
  <c r="B64" i="4"/>
  <c r="B65" i="4"/>
  <c r="B66" i="4"/>
  <c r="B67" i="4"/>
  <c r="B68" i="4"/>
  <c r="B69" i="4"/>
  <c r="B70" i="4"/>
  <c r="B71" i="4"/>
  <c r="B72" i="4"/>
  <c r="B73" i="4"/>
  <c r="B74" i="4"/>
  <c r="B75" i="4"/>
  <c r="B76" i="4"/>
  <c r="B80" i="4"/>
  <c r="B84" i="4"/>
  <c r="B85" i="4"/>
  <c r="B54" i="4"/>
  <c r="AQ134" i="3"/>
  <c r="AP148" i="4" s="1"/>
  <c r="AD134" i="3"/>
  <c r="AC148" i="4" s="1"/>
  <c r="Q134" i="3"/>
  <c r="P148" i="4" s="1"/>
  <c r="AQ133" i="3"/>
  <c r="AP147" i="4" s="1"/>
  <c r="AD133" i="3"/>
  <c r="AC147" i="4" s="1"/>
  <c r="Q133" i="3"/>
  <c r="P147" i="4" s="1"/>
  <c r="AQ132" i="3"/>
  <c r="AP146" i="4" s="1"/>
  <c r="AD132" i="3"/>
  <c r="AC146" i="4" s="1"/>
  <c r="Q132" i="3"/>
  <c r="P146" i="4" s="1"/>
  <c r="AQ131" i="3"/>
  <c r="AP145" i="4" s="1"/>
  <c r="AD131" i="3"/>
  <c r="AC145" i="4" s="1"/>
  <c r="Q131" i="3"/>
  <c r="P145" i="4" s="1"/>
  <c r="AQ130" i="3"/>
  <c r="AP144" i="4" s="1"/>
  <c r="AD130" i="3"/>
  <c r="AC144" i="4" s="1"/>
  <c r="Q130" i="3"/>
  <c r="P144" i="4" s="1"/>
  <c r="AQ129" i="3"/>
  <c r="AP143" i="4" s="1"/>
  <c r="AD129" i="3"/>
  <c r="AC143" i="4" s="1"/>
  <c r="Q129" i="3"/>
  <c r="P143" i="4" s="1"/>
  <c r="AQ128" i="3"/>
  <c r="AP142" i="4" s="1"/>
  <c r="AD128" i="3"/>
  <c r="AC142" i="4" s="1"/>
  <c r="Q128" i="3"/>
  <c r="P142" i="4" s="1"/>
  <c r="AQ127" i="3"/>
  <c r="AP141" i="4" s="1"/>
  <c r="AD127" i="3"/>
  <c r="AC141" i="4" s="1"/>
  <c r="Q127" i="3"/>
  <c r="P141" i="4" s="1"/>
  <c r="AQ126" i="3"/>
  <c r="AP140" i="4" s="1"/>
  <c r="AD126" i="3"/>
  <c r="AC140" i="4" s="1"/>
  <c r="Q126" i="3"/>
  <c r="P140" i="4" s="1"/>
  <c r="AQ125" i="3"/>
  <c r="AP139" i="4" s="1"/>
  <c r="AD125" i="3"/>
  <c r="AC139" i="4" s="1"/>
  <c r="Q125" i="3"/>
  <c r="P139" i="4" s="1"/>
  <c r="G120" i="4" l="1"/>
  <c r="M120" i="4"/>
  <c r="E120" i="4"/>
  <c r="O120" i="4"/>
  <c r="I120" i="4"/>
  <c r="L120" i="4"/>
  <c r="H120" i="4"/>
  <c r="K120" i="4"/>
  <c r="N120" i="4"/>
  <c r="J120" i="4"/>
  <c r="F120" i="4"/>
  <c r="AE120" i="4"/>
  <c r="AI120" i="4"/>
  <c r="AM120" i="4"/>
  <c r="AF120" i="4"/>
  <c r="AJ120" i="4"/>
  <c r="AN120" i="4"/>
  <c r="AG120" i="4"/>
  <c r="AK120" i="4"/>
  <c r="AO120" i="4"/>
  <c r="AD120" i="4"/>
  <c r="AH120" i="4"/>
  <c r="AL120" i="4"/>
  <c r="Q120" i="4"/>
  <c r="U120" i="4"/>
  <c r="Y120" i="4"/>
  <c r="R120" i="4"/>
  <c r="V120" i="4"/>
  <c r="Z120" i="4"/>
  <c r="S120" i="4"/>
  <c r="W120" i="4"/>
  <c r="AA120" i="4"/>
  <c r="T120" i="4"/>
  <c r="X120" i="4"/>
  <c r="AB120" i="4"/>
  <c r="Y149" i="4"/>
  <c r="U149" i="4"/>
  <c r="AL149" i="4"/>
  <c r="AH149" i="4"/>
  <c r="L149" i="4"/>
  <c r="AD135" i="3"/>
  <c r="AC149" i="4" s="1"/>
  <c r="AQ135" i="3"/>
  <c r="AP149" i="4" s="1"/>
  <c r="Q135" i="3"/>
  <c r="P149" i="4" s="1"/>
  <c r="AP155" i="4"/>
  <c r="AP154" i="4"/>
  <c r="AC155" i="4"/>
  <c r="AC154" i="4"/>
  <c r="P154" i="4"/>
  <c r="P155" i="4"/>
  <c r="P46" i="4"/>
  <c r="AP41" i="4"/>
  <c r="F15" i="5" s="1"/>
  <c r="AP42" i="4"/>
  <c r="AP44" i="4"/>
  <c r="AP45" i="4"/>
  <c r="AP46" i="4"/>
  <c r="AC41" i="4"/>
  <c r="E15" i="5" s="1"/>
  <c r="AC42" i="4"/>
  <c r="AC44" i="4"/>
  <c r="AC45" i="4"/>
  <c r="AC46" i="4"/>
  <c r="E14" i="5" s="1"/>
  <c r="P41" i="4"/>
  <c r="D15" i="5" s="1"/>
  <c r="P42" i="4"/>
  <c r="P44" i="4"/>
  <c r="P45" i="4"/>
  <c r="E76" i="4"/>
  <c r="F76" i="4"/>
  <c r="G76" i="4"/>
  <c r="H76" i="4"/>
  <c r="I76" i="4"/>
  <c r="J76" i="4"/>
  <c r="K76" i="4"/>
  <c r="L76" i="4"/>
  <c r="M76" i="4"/>
  <c r="N76" i="4"/>
  <c r="O76" i="4"/>
  <c r="Q76" i="4"/>
  <c r="R76" i="4"/>
  <c r="S76" i="4"/>
  <c r="T76" i="4"/>
  <c r="U76" i="4"/>
  <c r="V76" i="4"/>
  <c r="W76" i="4"/>
  <c r="X76" i="4"/>
  <c r="Y76" i="4"/>
  <c r="Z76" i="4"/>
  <c r="AA76" i="4"/>
  <c r="AB76" i="4"/>
  <c r="AD76" i="4"/>
  <c r="AE76" i="4"/>
  <c r="AF76" i="4"/>
  <c r="AG76" i="4"/>
  <c r="AH76" i="4"/>
  <c r="AI76" i="4"/>
  <c r="AJ76" i="4"/>
  <c r="AK76" i="4"/>
  <c r="AL76" i="4"/>
  <c r="AM76" i="4"/>
  <c r="AN76" i="4"/>
  <c r="AO76" i="4"/>
  <c r="E77" i="4"/>
  <c r="F77" i="4"/>
  <c r="G77" i="4"/>
  <c r="H77" i="4"/>
  <c r="I77" i="4"/>
  <c r="J77" i="4"/>
  <c r="K77" i="4"/>
  <c r="L77" i="4"/>
  <c r="M77" i="4"/>
  <c r="N77" i="4"/>
  <c r="O77" i="4"/>
  <c r="Q77" i="4"/>
  <c r="R77" i="4"/>
  <c r="S77" i="4"/>
  <c r="T77" i="4"/>
  <c r="U77" i="4"/>
  <c r="V77" i="4"/>
  <c r="W77" i="4"/>
  <c r="X77" i="4"/>
  <c r="Y77" i="4"/>
  <c r="Z77" i="4"/>
  <c r="AA77" i="4"/>
  <c r="AB77" i="4"/>
  <c r="AD77" i="4"/>
  <c r="AE77" i="4"/>
  <c r="AF77" i="4"/>
  <c r="AG77" i="4"/>
  <c r="AH77" i="4"/>
  <c r="AI77" i="4"/>
  <c r="AJ77" i="4"/>
  <c r="AK77" i="4"/>
  <c r="AL77" i="4"/>
  <c r="AM77" i="4"/>
  <c r="AN77" i="4"/>
  <c r="AO77" i="4"/>
  <c r="E78" i="4"/>
  <c r="F78" i="4"/>
  <c r="G78" i="4"/>
  <c r="H78" i="4"/>
  <c r="I78" i="4"/>
  <c r="J78" i="4"/>
  <c r="K78" i="4"/>
  <c r="L78" i="4"/>
  <c r="M78" i="4"/>
  <c r="N78" i="4"/>
  <c r="O78" i="4"/>
  <c r="Q78" i="4"/>
  <c r="R78" i="4"/>
  <c r="S78" i="4"/>
  <c r="T78" i="4"/>
  <c r="U78" i="4"/>
  <c r="V78" i="4"/>
  <c r="W78" i="4"/>
  <c r="X78" i="4"/>
  <c r="Y78" i="4"/>
  <c r="Z78" i="4"/>
  <c r="AA78" i="4"/>
  <c r="AB78" i="4"/>
  <c r="AD78" i="4"/>
  <c r="AE78" i="4"/>
  <c r="AF78" i="4"/>
  <c r="AG78" i="4"/>
  <c r="AH78" i="4"/>
  <c r="AI78" i="4"/>
  <c r="AJ78" i="4"/>
  <c r="AK78" i="4"/>
  <c r="AL78" i="4"/>
  <c r="AM78" i="4"/>
  <c r="AN78" i="4"/>
  <c r="AO78" i="4"/>
  <c r="E79" i="4"/>
  <c r="F79" i="4"/>
  <c r="G79" i="4"/>
  <c r="H79" i="4"/>
  <c r="I79" i="4"/>
  <c r="J79" i="4"/>
  <c r="K79" i="4"/>
  <c r="L79" i="4"/>
  <c r="M79" i="4"/>
  <c r="N79" i="4"/>
  <c r="O79" i="4"/>
  <c r="Q79" i="4"/>
  <c r="R79" i="4"/>
  <c r="S79" i="4"/>
  <c r="T79" i="4"/>
  <c r="U79" i="4"/>
  <c r="V79" i="4"/>
  <c r="W79" i="4"/>
  <c r="X79" i="4"/>
  <c r="Y79" i="4"/>
  <c r="Z79" i="4"/>
  <c r="AA79" i="4"/>
  <c r="AB79" i="4"/>
  <c r="AD79" i="4"/>
  <c r="AE79" i="4"/>
  <c r="AF79" i="4"/>
  <c r="AG79" i="4"/>
  <c r="AH79" i="4"/>
  <c r="AI79" i="4"/>
  <c r="AJ79" i="4"/>
  <c r="AK79" i="4"/>
  <c r="AL79" i="4"/>
  <c r="AM79" i="4"/>
  <c r="AN79" i="4"/>
  <c r="AO79" i="4"/>
  <c r="E80" i="4"/>
  <c r="F80" i="4"/>
  <c r="G80" i="4"/>
  <c r="H80" i="4"/>
  <c r="I80" i="4"/>
  <c r="J80" i="4"/>
  <c r="K80" i="4"/>
  <c r="L80" i="4"/>
  <c r="M80" i="4"/>
  <c r="N80" i="4"/>
  <c r="O80" i="4"/>
  <c r="Q80" i="4"/>
  <c r="R80" i="4"/>
  <c r="S80" i="4"/>
  <c r="T80" i="4"/>
  <c r="U80" i="4"/>
  <c r="V80" i="4"/>
  <c r="W80" i="4"/>
  <c r="X80" i="4"/>
  <c r="Y80" i="4"/>
  <c r="Z80" i="4"/>
  <c r="AA80" i="4"/>
  <c r="AB80" i="4"/>
  <c r="AD80" i="4"/>
  <c r="AE80" i="4"/>
  <c r="AF80" i="4"/>
  <c r="AG80" i="4"/>
  <c r="AH80" i="4"/>
  <c r="AI80" i="4"/>
  <c r="AJ80" i="4"/>
  <c r="AK80" i="4"/>
  <c r="AL80" i="4"/>
  <c r="AM80" i="4"/>
  <c r="AN80" i="4"/>
  <c r="AO80" i="4"/>
  <c r="E82" i="4"/>
  <c r="F82" i="4"/>
  <c r="G82" i="4"/>
  <c r="H82" i="4"/>
  <c r="I82" i="4"/>
  <c r="J82" i="4"/>
  <c r="K82" i="4"/>
  <c r="L82" i="4"/>
  <c r="M82" i="4"/>
  <c r="N82" i="4"/>
  <c r="O82" i="4"/>
  <c r="Q82" i="4"/>
  <c r="R82" i="4"/>
  <c r="S82" i="4"/>
  <c r="T82" i="4"/>
  <c r="U82" i="4"/>
  <c r="V82" i="4"/>
  <c r="W82" i="4"/>
  <c r="X82" i="4"/>
  <c r="Y82" i="4"/>
  <c r="Z82" i="4"/>
  <c r="AA82" i="4"/>
  <c r="AB82" i="4"/>
  <c r="AD82" i="4"/>
  <c r="AE82" i="4"/>
  <c r="AF82" i="4"/>
  <c r="AG82" i="4"/>
  <c r="AH82" i="4"/>
  <c r="AI82" i="4"/>
  <c r="AJ82" i="4"/>
  <c r="AK82" i="4"/>
  <c r="AL82" i="4"/>
  <c r="AM82" i="4"/>
  <c r="AN82" i="4"/>
  <c r="AO82" i="4"/>
  <c r="E83" i="4"/>
  <c r="F83" i="4"/>
  <c r="G83" i="4"/>
  <c r="H83" i="4"/>
  <c r="I83" i="4"/>
  <c r="J83" i="4"/>
  <c r="K83" i="4"/>
  <c r="L83" i="4"/>
  <c r="M83" i="4"/>
  <c r="N83" i="4"/>
  <c r="O83" i="4"/>
  <c r="Q83" i="4"/>
  <c r="R83" i="4"/>
  <c r="S83" i="4"/>
  <c r="T83" i="4"/>
  <c r="U83" i="4"/>
  <c r="V83" i="4"/>
  <c r="W83" i="4"/>
  <c r="X83" i="4"/>
  <c r="Y83" i="4"/>
  <c r="Z83" i="4"/>
  <c r="AA83" i="4"/>
  <c r="AB83" i="4"/>
  <c r="AD83" i="4"/>
  <c r="AE83" i="4"/>
  <c r="AF83" i="4"/>
  <c r="AG83" i="4"/>
  <c r="AH83" i="4"/>
  <c r="AI83" i="4"/>
  <c r="AJ83" i="4"/>
  <c r="AK83" i="4"/>
  <c r="AL83" i="4"/>
  <c r="AM83" i="4"/>
  <c r="AN83" i="4"/>
  <c r="AO83" i="4"/>
  <c r="E86" i="4"/>
  <c r="F86" i="4"/>
  <c r="G86" i="4"/>
  <c r="H86" i="4"/>
  <c r="I86" i="4"/>
  <c r="J86" i="4"/>
  <c r="K86" i="4"/>
  <c r="L86" i="4"/>
  <c r="M86" i="4"/>
  <c r="N86" i="4"/>
  <c r="O86" i="4"/>
  <c r="Q86" i="4"/>
  <c r="R86" i="4"/>
  <c r="S86" i="4"/>
  <c r="T86" i="4"/>
  <c r="U86" i="4"/>
  <c r="V86" i="4"/>
  <c r="W86" i="4"/>
  <c r="X86" i="4"/>
  <c r="Y86" i="4"/>
  <c r="Z86" i="4"/>
  <c r="AA86" i="4"/>
  <c r="AB86" i="4"/>
  <c r="AD86" i="4"/>
  <c r="AE86" i="4"/>
  <c r="AF86" i="4"/>
  <c r="AG86" i="4"/>
  <c r="AH86" i="4"/>
  <c r="AI86" i="4"/>
  <c r="AJ86" i="4"/>
  <c r="AK86" i="4"/>
  <c r="AL86" i="4"/>
  <c r="AM86" i="4"/>
  <c r="AN86" i="4"/>
  <c r="AO86" i="4"/>
  <c r="E87" i="4"/>
  <c r="F87" i="4"/>
  <c r="G87" i="4"/>
  <c r="H87" i="4"/>
  <c r="I87" i="4"/>
  <c r="J87" i="4"/>
  <c r="K87" i="4"/>
  <c r="L87" i="4"/>
  <c r="M87" i="4"/>
  <c r="N87" i="4"/>
  <c r="O87" i="4"/>
  <c r="Q87" i="4"/>
  <c r="R87" i="4"/>
  <c r="S87" i="4"/>
  <c r="T87" i="4"/>
  <c r="U87" i="4"/>
  <c r="V87" i="4"/>
  <c r="W87" i="4"/>
  <c r="X87" i="4"/>
  <c r="Y87" i="4"/>
  <c r="Z87" i="4"/>
  <c r="AA87" i="4"/>
  <c r="AB87" i="4"/>
  <c r="AD87" i="4"/>
  <c r="AE87" i="4"/>
  <c r="AF87" i="4"/>
  <c r="AG87" i="4"/>
  <c r="AH87" i="4"/>
  <c r="AI87" i="4"/>
  <c r="AJ87" i="4"/>
  <c r="AK87" i="4"/>
  <c r="AL87" i="4"/>
  <c r="AM87" i="4"/>
  <c r="AN87" i="4"/>
  <c r="AO87" i="4"/>
  <c r="E88" i="4"/>
  <c r="F88" i="4"/>
  <c r="G88" i="4"/>
  <c r="H88" i="4"/>
  <c r="I88" i="4"/>
  <c r="J88" i="4"/>
  <c r="K88" i="4"/>
  <c r="L88" i="4"/>
  <c r="M88" i="4"/>
  <c r="N88" i="4"/>
  <c r="O88" i="4"/>
  <c r="Q88" i="4"/>
  <c r="R88" i="4"/>
  <c r="S88" i="4"/>
  <c r="T88" i="4"/>
  <c r="U88" i="4"/>
  <c r="V88" i="4"/>
  <c r="W88" i="4"/>
  <c r="X88" i="4"/>
  <c r="Y88" i="4"/>
  <c r="Z88" i="4"/>
  <c r="AA88" i="4"/>
  <c r="AB88" i="4"/>
  <c r="AD88" i="4"/>
  <c r="AE88" i="4"/>
  <c r="AF88" i="4"/>
  <c r="AG88" i="4"/>
  <c r="AH88" i="4"/>
  <c r="AI88" i="4"/>
  <c r="AJ88" i="4"/>
  <c r="AK88" i="4"/>
  <c r="AL88" i="4"/>
  <c r="AM88" i="4"/>
  <c r="AN88" i="4"/>
  <c r="AO88" i="4"/>
  <c r="E89" i="4"/>
  <c r="F89" i="4"/>
  <c r="G89" i="4"/>
  <c r="H89" i="4"/>
  <c r="I89" i="4"/>
  <c r="J89" i="4"/>
  <c r="K89" i="4"/>
  <c r="L89" i="4"/>
  <c r="M89" i="4"/>
  <c r="N89" i="4"/>
  <c r="O89" i="4"/>
  <c r="Q89" i="4"/>
  <c r="R89" i="4"/>
  <c r="S89" i="4"/>
  <c r="T89" i="4"/>
  <c r="U89" i="4"/>
  <c r="V89" i="4"/>
  <c r="W89" i="4"/>
  <c r="X89" i="4"/>
  <c r="Y89" i="4"/>
  <c r="Z89" i="4"/>
  <c r="AA89" i="4"/>
  <c r="AB89" i="4"/>
  <c r="AD89" i="4"/>
  <c r="AE89" i="4"/>
  <c r="AF89" i="4"/>
  <c r="AG89" i="4"/>
  <c r="AH89" i="4"/>
  <c r="AI89" i="4"/>
  <c r="AJ89" i="4"/>
  <c r="AK89" i="4"/>
  <c r="AL89" i="4"/>
  <c r="AM89" i="4"/>
  <c r="AN89" i="4"/>
  <c r="AO89" i="4"/>
  <c r="E90" i="4"/>
  <c r="F90" i="4"/>
  <c r="G90" i="4"/>
  <c r="H90" i="4"/>
  <c r="I90" i="4"/>
  <c r="J90" i="4"/>
  <c r="K90" i="4"/>
  <c r="L90" i="4"/>
  <c r="M90" i="4"/>
  <c r="N90" i="4"/>
  <c r="O90" i="4"/>
  <c r="Q90" i="4"/>
  <c r="R90" i="4"/>
  <c r="S90" i="4"/>
  <c r="T90" i="4"/>
  <c r="U90" i="4"/>
  <c r="V90" i="4"/>
  <c r="W90" i="4"/>
  <c r="X90" i="4"/>
  <c r="Y90" i="4"/>
  <c r="Z90" i="4"/>
  <c r="AA90" i="4"/>
  <c r="AB90" i="4"/>
  <c r="AD90" i="4"/>
  <c r="AE90" i="4"/>
  <c r="AF90" i="4"/>
  <c r="AG90" i="4"/>
  <c r="AH90" i="4"/>
  <c r="AI90" i="4"/>
  <c r="AJ90" i="4"/>
  <c r="AK90" i="4"/>
  <c r="AL90" i="4"/>
  <c r="AM90" i="4"/>
  <c r="AN90" i="4"/>
  <c r="AO90" i="4"/>
  <c r="E92" i="4"/>
  <c r="F92" i="4"/>
  <c r="G92" i="4"/>
  <c r="H92" i="4"/>
  <c r="I92" i="4"/>
  <c r="J92" i="4"/>
  <c r="K92" i="4"/>
  <c r="L92" i="4"/>
  <c r="M92" i="4"/>
  <c r="N92" i="4"/>
  <c r="O92" i="4"/>
  <c r="Q92" i="4"/>
  <c r="R92" i="4"/>
  <c r="S92" i="4"/>
  <c r="T92" i="4"/>
  <c r="U92" i="4"/>
  <c r="V92" i="4"/>
  <c r="W92" i="4"/>
  <c r="X92" i="4"/>
  <c r="Y92" i="4"/>
  <c r="Z92" i="4"/>
  <c r="AA92" i="4"/>
  <c r="AB92" i="4"/>
  <c r="AD92" i="4"/>
  <c r="AE92" i="4"/>
  <c r="AF92" i="4"/>
  <c r="AG92" i="4"/>
  <c r="AH92" i="4"/>
  <c r="AI92" i="4"/>
  <c r="AJ92" i="4"/>
  <c r="AK92" i="4"/>
  <c r="AL92" i="4"/>
  <c r="AM92" i="4"/>
  <c r="AN92" i="4"/>
  <c r="AO92" i="4"/>
  <c r="E93" i="4"/>
  <c r="F93" i="4"/>
  <c r="G93" i="4"/>
  <c r="H93" i="4"/>
  <c r="I93" i="4"/>
  <c r="J93" i="4"/>
  <c r="K93" i="4"/>
  <c r="L93" i="4"/>
  <c r="M93" i="4"/>
  <c r="N93" i="4"/>
  <c r="O93" i="4"/>
  <c r="Q93" i="4"/>
  <c r="R93" i="4"/>
  <c r="S93" i="4"/>
  <c r="T93" i="4"/>
  <c r="U93" i="4"/>
  <c r="V93" i="4"/>
  <c r="W93" i="4"/>
  <c r="X93" i="4"/>
  <c r="Y93" i="4"/>
  <c r="Z93" i="4"/>
  <c r="AA93" i="4"/>
  <c r="AB93" i="4"/>
  <c r="AD93" i="4"/>
  <c r="AE93" i="4"/>
  <c r="AF93" i="4"/>
  <c r="AG93" i="4"/>
  <c r="AH93" i="4"/>
  <c r="AI93" i="4"/>
  <c r="AJ93" i="4"/>
  <c r="AK93" i="4"/>
  <c r="AL93" i="4"/>
  <c r="AM93" i="4"/>
  <c r="AN93" i="4"/>
  <c r="AO93" i="4"/>
  <c r="E94" i="4"/>
  <c r="F94" i="4"/>
  <c r="G94" i="4"/>
  <c r="H94" i="4"/>
  <c r="I94" i="4"/>
  <c r="J94" i="4"/>
  <c r="K94" i="4"/>
  <c r="L94" i="4"/>
  <c r="M94" i="4"/>
  <c r="N94" i="4"/>
  <c r="O94" i="4"/>
  <c r="Q94" i="4"/>
  <c r="R94" i="4"/>
  <c r="S94" i="4"/>
  <c r="T94" i="4"/>
  <c r="U94" i="4"/>
  <c r="V94" i="4"/>
  <c r="W94" i="4"/>
  <c r="X94" i="4"/>
  <c r="Y94" i="4"/>
  <c r="Z94" i="4"/>
  <c r="AA94" i="4"/>
  <c r="AB94" i="4"/>
  <c r="AD94" i="4"/>
  <c r="AE94" i="4"/>
  <c r="AF94" i="4"/>
  <c r="AG94" i="4"/>
  <c r="AH94" i="4"/>
  <c r="AI94" i="4"/>
  <c r="AJ94" i="4"/>
  <c r="AK94" i="4"/>
  <c r="AL94" i="4"/>
  <c r="AM94" i="4"/>
  <c r="AN94" i="4"/>
  <c r="AO94" i="4"/>
  <c r="E95" i="4"/>
  <c r="F95" i="4"/>
  <c r="G95" i="4"/>
  <c r="H95" i="4"/>
  <c r="I95" i="4"/>
  <c r="J95" i="4"/>
  <c r="K95" i="4"/>
  <c r="L95" i="4"/>
  <c r="M95" i="4"/>
  <c r="N95" i="4"/>
  <c r="O95" i="4"/>
  <c r="Q95" i="4"/>
  <c r="R95" i="4"/>
  <c r="S95" i="4"/>
  <c r="T95" i="4"/>
  <c r="U95" i="4"/>
  <c r="V95" i="4"/>
  <c r="W95" i="4"/>
  <c r="X95" i="4"/>
  <c r="Y95" i="4"/>
  <c r="Z95" i="4"/>
  <c r="AA95" i="4"/>
  <c r="AB95" i="4"/>
  <c r="AD95" i="4"/>
  <c r="AE95" i="4"/>
  <c r="AF95" i="4"/>
  <c r="AG95" i="4"/>
  <c r="AH95" i="4"/>
  <c r="AI95" i="4"/>
  <c r="AJ95" i="4"/>
  <c r="AK95" i="4"/>
  <c r="AL95" i="4"/>
  <c r="AM95" i="4"/>
  <c r="AN95" i="4"/>
  <c r="AO95" i="4"/>
  <c r="E97" i="4"/>
  <c r="F97" i="4"/>
  <c r="G97" i="4"/>
  <c r="H97" i="4"/>
  <c r="I97" i="4"/>
  <c r="J97" i="4"/>
  <c r="K97" i="4"/>
  <c r="L97" i="4"/>
  <c r="M97" i="4"/>
  <c r="N97" i="4"/>
  <c r="O97" i="4"/>
  <c r="Q97" i="4"/>
  <c r="R97" i="4"/>
  <c r="S97" i="4"/>
  <c r="T97" i="4"/>
  <c r="U97" i="4"/>
  <c r="V97" i="4"/>
  <c r="W97" i="4"/>
  <c r="X97" i="4"/>
  <c r="Y97" i="4"/>
  <c r="Z97" i="4"/>
  <c r="AA97" i="4"/>
  <c r="AB97" i="4"/>
  <c r="AD97" i="4"/>
  <c r="AE97" i="4"/>
  <c r="AF97" i="4"/>
  <c r="AG97" i="4"/>
  <c r="AH97" i="4"/>
  <c r="AI97" i="4"/>
  <c r="AJ97" i="4"/>
  <c r="AK97" i="4"/>
  <c r="AL97" i="4"/>
  <c r="AM97" i="4"/>
  <c r="AN97" i="4"/>
  <c r="AO97" i="4"/>
  <c r="E98" i="4"/>
  <c r="F98" i="4"/>
  <c r="G98" i="4"/>
  <c r="H98" i="4"/>
  <c r="I98" i="4"/>
  <c r="J98" i="4"/>
  <c r="K98" i="4"/>
  <c r="L98" i="4"/>
  <c r="M98" i="4"/>
  <c r="N98" i="4"/>
  <c r="O98" i="4"/>
  <c r="Q98" i="4"/>
  <c r="R98" i="4"/>
  <c r="S98" i="4"/>
  <c r="T98" i="4"/>
  <c r="U98" i="4"/>
  <c r="V98" i="4"/>
  <c r="W98" i="4"/>
  <c r="X98" i="4"/>
  <c r="Y98" i="4"/>
  <c r="Z98" i="4"/>
  <c r="AA98" i="4"/>
  <c r="AB98" i="4"/>
  <c r="AD98" i="4"/>
  <c r="AE98" i="4"/>
  <c r="AF98" i="4"/>
  <c r="AG98" i="4"/>
  <c r="AH98" i="4"/>
  <c r="AI98" i="4"/>
  <c r="AJ98" i="4"/>
  <c r="AK98" i="4"/>
  <c r="AL98" i="4"/>
  <c r="AM98" i="4"/>
  <c r="AN98" i="4"/>
  <c r="AO98" i="4"/>
  <c r="E99" i="4"/>
  <c r="F99" i="4"/>
  <c r="G99" i="4"/>
  <c r="H99" i="4"/>
  <c r="I99" i="4"/>
  <c r="J99" i="4"/>
  <c r="K99" i="4"/>
  <c r="L99" i="4"/>
  <c r="M99" i="4"/>
  <c r="N99" i="4"/>
  <c r="O99" i="4"/>
  <c r="Q99" i="4"/>
  <c r="R99" i="4"/>
  <c r="S99" i="4"/>
  <c r="T99" i="4"/>
  <c r="U99" i="4"/>
  <c r="V99" i="4"/>
  <c r="W99" i="4"/>
  <c r="X99" i="4"/>
  <c r="Y99" i="4"/>
  <c r="Z99" i="4"/>
  <c r="AA99" i="4"/>
  <c r="AB99" i="4"/>
  <c r="AD99" i="4"/>
  <c r="AE99" i="4"/>
  <c r="AF99" i="4"/>
  <c r="AG99" i="4"/>
  <c r="AH99" i="4"/>
  <c r="AI99" i="4"/>
  <c r="AJ99" i="4"/>
  <c r="AK99" i="4"/>
  <c r="AL99" i="4"/>
  <c r="AM99" i="4"/>
  <c r="AN99" i="4"/>
  <c r="AO99" i="4"/>
  <c r="E101" i="4"/>
  <c r="F101" i="4"/>
  <c r="G101" i="4"/>
  <c r="H101" i="4"/>
  <c r="I101" i="4"/>
  <c r="J101" i="4"/>
  <c r="K101" i="4"/>
  <c r="L101" i="4"/>
  <c r="M101" i="4"/>
  <c r="N101" i="4"/>
  <c r="O101" i="4"/>
  <c r="Q101" i="4"/>
  <c r="R101" i="4"/>
  <c r="S101" i="4"/>
  <c r="T101" i="4"/>
  <c r="U101" i="4"/>
  <c r="V101" i="4"/>
  <c r="W101" i="4"/>
  <c r="X101" i="4"/>
  <c r="Y101" i="4"/>
  <c r="Z101" i="4"/>
  <c r="AA101" i="4"/>
  <c r="AB101" i="4"/>
  <c r="AD101" i="4"/>
  <c r="AE101" i="4"/>
  <c r="AF101" i="4"/>
  <c r="AG101" i="4"/>
  <c r="AH101" i="4"/>
  <c r="AI101" i="4"/>
  <c r="AJ101" i="4"/>
  <c r="AK101" i="4"/>
  <c r="AL101" i="4"/>
  <c r="AM101" i="4"/>
  <c r="AN101" i="4"/>
  <c r="AO101" i="4"/>
  <c r="E102" i="4"/>
  <c r="F102" i="4"/>
  <c r="G102" i="4"/>
  <c r="H102" i="4"/>
  <c r="I102" i="4"/>
  <c r="J102" i="4"/>
  <c r="K102" i="4"/>
  <c r="L102" i="4"/>
  <c r="M102" i="4"/>
  <c r="N102" i="4"/>
  <c r="O102" i="4"/>
  <c r="Q102" i="4"/>
  <c r="R102" i="4"/>
  <c r="S102" i="4"/>
  <c r="T102" i="4"/>
  <c r="U102" i="4"/>
  <c r="V102" i="4"/>
  <c r="W102" i="4"/>
  <c r="X102" i="4"/>
  <c r="Y102" i="4"/>
  <c r="Z102" i="4"/>
  <c r="AA102" i="4"/>
  <c r="AB102" i="4"/>
  <c r="AD102" i="4"/>
  <c r="AE102" i="4"/>
  <c r="AF102" i="4"/>
  <c r="AG102" i="4"/>
  <c r="AH102" i="4"/>
  <c r="AI102" i="4"/>
  <c r="AJ102" i="4"/>
  <c r="AK102" i="4"/>
  <c r="AL102" i="4"/>
  <c r="AM102" i="4"/>
  <c r="AN102" i="4"/>
  <c r="AO102" i="4"/>
  <c r="E103" i="4"/>
  <c r="F103" i="4"/>
  <c r="G103" i="4"/>
  <c r="H103" i="4"/>
  <c r="I103" i="4"/>
  <c r="J103" i="4"/>
  <c r="K103" i="4"/>
  <c r="L103" i="4"/>
  <c r="M103" i="4"/>
  <c r="N103" i="4"/>
  <c r="O103" i="4"/>
  <c r="Q103" i="4"/>
  <c r="R103" i="4"/>
  <c r="S103" i="4"/>
  <c r="T103" i="4"/>
  <c r="U103" i="4"/>
  <c r="V103" i="4"/>
  <c r="W103" i="4"/>
  <c r="X103" i="4"/>
  <c r="Y103" i="4"/>
  <c r="Z103" i="4"/>
  <c r="AA103" i="4"/>
  <c r="AB103" i="4"/>
  <c r="AD103" i="4"/>
  <c r="AE103" i="4"/>
  <c r="AF103" i="4"/>
  <c r="AG103" i="4"/>
  <c r="AH103" i="4"/>
  <c r="AI103" i="4"/>
  <c r="AJ103" i="4"/>
  <c r="AK103" i="4"/>
  <c r="AL103" i="4"/>
  <c r="AM103" i="4"/>
  <c r="AN103" i="4"/>
  <c r="AO103" i="4"/>
  <c r="E104" i="4"/>
  <c r="F104" i="4"/>
  <c r="G104" i="4"/>
  <c r="H104" i="4"/>
  <c r="I104" i="4"/>
  <c r="J104" i="4"/>
  <c r="K104" i="4"/>
  <c r="L104" i="4"/>
  <c r="M104" i="4"/>
  <c r="N104" i="4"/>
  <c r="O104" i="4"/>
  <c r="Q104" i="4"/>
  <c r="R104" i="4"/>
  <c r="S104" i="4"/>
  <c r="T104" i="4"/>
  <c r="U104" i="4"/>
  <c r="V104" i="4"/>
  <c r="W104" i="4"/>
  <c r="X104" i="4"/>
  <c r="Y104" i="4"/>
  <c r="Z104" i="4"/>
  <c r="AA104" i="4"/>
  <c r="AB104" i="4"/>
  <c r="AD104" i="4"/>
  <c r="AE104" i="4"/>
  <c r="AF104" i="4"/>
  <c r="AG104" i="4"/>
  <c r="AH104" i="4"/>
  <c r="AI104" i="4"/>
  <c r="AJ104" i="4"/>
  <c r="AK104" i="4"/>
  <c r="AL104" i="4"/>
  <c r="AM104" i="4"/>
  <c r="AN104" i="4"/>
  <c r="AO104" i="4"/>
  <c r="E105" i="4"/>
  <c r="F105" i="4"/>
  <c r="G105" i="4"/>
  <c r="H105" i="4"/>
  <c r="I105" i="4"/>
  <c r="J105" i="4"/>
  <c r="K105" i="4"/>
  <c r="L105" i="4"/>
  <c r="M105" i="4"/>
  <c r="N105" i="4"/>
  <c r="O105" i="4"/>
  <c r="Q105" i="4"/>
  <c r="R105" i="4"/>
  <c r="S105" i="4"/>
  <c r="T105" i="4"/>
  <c r="U105" i="4"/>
  <c r="V105" i="4"/>
  <c r="W105" i="4"/>
  <c r="X105" i="4"/>
  <c r="Y105" i="4"/>
  <c r="Z105" i="4"/>
  <c r="AA105" i="4"/>
  <c r="AB105" i="4"/>
  <c r="AD105" i="4"/>
  <c r="AE105" i="4"/>
  <c r="AF105" i="4"/>
  <c r="AG105" i="4"/>
  <c r="AH105" i="4"/>
  <c r="AI105" i="4"/>
  <c r="AJ105" i="4"/>
  <c r="AK105" i="4"/>
  <c r="AL105" i="4"/>
  <c r="AM105" i="4"/>
  <c r="AN105" i="4"/>
  <c r="AO105" i="4"/>
  <c r="E107" i="4"/>
  <c r="F107" i="4"/>
  <c r="G107" i="4"/>
  <c r="H107" i="4"/>
  <c r="I107" i="4"/>
  <c r="J107" i="4"/>
  <c r="K107" i="4"/>
  <c r="L107" i="4"/>
  <c r="M107" i="4"/>
  <c r="N107" i="4"/>
  <c r="O107" i="4"/>
  <c r="Q107" i="4"/>
  <c r="R107" i="4"/>
  <c r="S107" i="4"/>
  <c r="T107" i="4"/>
  <c r="U107" i="4"/>
  <c r="V107" i="4"/>
  <c r="W107" i="4"/>
  <c r="X107" i="4"/>
  <c r="Y107" i="4"/>
  <c r="Z107" i="4"/>
  <c r="AA107" i="4"/>
  <c r="AB107" i="4"/>
  <c r="AD107" i="4"/>
  <c r="AE107" i="4"/>
  <c r="AF107" i="4"/>
  <c r="AG107" i="4"/>
  <c r="AH107" i="4"/>
  <c r="AI107" i="4"/>
  <c r="AJ107" i="4"/>
  <c r="AK107" i="4"/>
  <c r="AL107" i="4"/>
  <c r="AM107" i="4"/>
  <c r="AN107" i="4"/>
  <c r="AO107" i="4"/>
  <c r="E108" i="4"/>
  <c r="F108" i="4"/>
  <c r="G108" i="4"/>
  <c r="H108" i="4"/>
  <c r="I108" i="4"/>
  <c r="J108" i="4"/>
  <c r="K108" i="4"/>
  <c r="L108" i="4"/>
  <c r="M108" i="4"/>
  <c r="N108" i="4"/>
  <c r="O108" i="4"/>
  <c r="Q108" i="4"/>
  <c r="R108" i="4"/>
  <c r="S108" i="4"/>
  <c r="T108" i="4"/>
  <c r="U108" i="4"/>
  <c r="V108" i="4"/>
  <c r="W108" i="4"/>
  <c r="X108" i="4"/>
  <c r="Y108" i="4"/>
  <c r="Z108" i="4"/>
  <c r="AA108" i="4"/>
  <c r="AB108" i="4"/>
  <c r="AD108" i="4"/>
  <c r="AE108" i="4"/>
  <c r="AF108" i="4"/>
  <c r="AG108" i="4"/>
  <c r="AH108" i="4"/>
  <c r="AI108" i="4"/>
  <c r="AJ108" i="4"/>
  <c r="AK108" i="4"/>
  <c r="AL108" i="4"/>
  <c r="AM108" i="4"/>
  <c r="AN108" i="4"/>
  <c r="AO108" i="4"/>
  <c r="E109" i="4"/>
  <c r="F109" i="4"/>
  <c r="G109" i="4"/>
  <c r="H109" i="4"/>
  <c r="I109" i="4"/>
  <c r="J109" i="4"/>
  <c r="K109" i="4"/>
  <c r="L109" i="4"/>
  <c r="M109" i="4"/>
  <c r="N109" i="4"/>
  <c r="O109" i="4"/>
  <c r="Q109" i="4"/>
  <c r="R109" i="4"/>
  <c r="S109" i="4"/>
  <c r="T109" i="4"/>
  <c r="U109" i="4"/>
  <c r="V109" i="4"/>
  <c r="W109" i="4"/>
  <c r="X109" i="4"/>
  <c r="Y109" i="4"/>
  <c r="Z109" i="4"/>
  <c r="AA109" i="4"/>
  <c r="AB109" i="4"/>
  <c r="AD109" i="4"/>
  <c r="AE109" i="4"/>
  <c r="AF109" i="4"/>
  <c r="AG109" i="4"/>
  <c r="AH109" i="4"/>
  <c r="AI109" i="4"/>
  <c r="AJ109" i="4"/>
  <c r="AK109" i="4"/>
  <c r="AL109" i="4"/>
  <c r="AM109" i="4"/>
  <c r="AN109" i="4"/>
  <c r="AO109" i="4"/>
  <c r="E111" i="4"/>
  <c r="F111" i="4"/>
  <c r="G111" i="4"/>
  <c r="H111" i="4"/>
  <c r="I111" i="4"/>
  <c r="J111" i="4"/>
  <c r="K111" i="4"/>
  <c r="L111" i="4"/>
  <c r="M111" i="4"/>
  <c r="N111" i="4"/>
  <c r="O111" i="4"/>
  <c r="Q111" i="4"/>
  <c r="R111" i="4"/>
  <c r="S111" i="4"/>
  <c r="T111" i="4"/>
  <c r="U111" i="4"/>
  <c r="V111" i="4"/>
  <c r="W111" i="4"/>
  <c r="X111" i="4"/>
  <c r="Y111" i="4"/>
  <c r="Z111" i="4"/>
  <c r="AA111" i="4"/>
  <c r="AB111" i="4"/>
  <c r="AD111" i="4"/>
  <c r="AE111" i="4"/>
  <c r="AF111" i="4"/>
  <c r="AG111" i="4"/>
  <c r="AH111" i="4"/>
  <c r="AI111" i="4"/>
  <c r="AJ111" i="4"/>
  <c r="AK111" i="4"/>
  <c r="AL111" i="4"/>
  <c r="AM111" i="4"/>
  <c r="AN111" i="4"/>
  <c r="AO111" i="4"/>
  <c r="E112" i="4"/>
  <c r="F112" i="4"/>
  <c r="G112" i="4"/>
  <c r="H112" i="4"/>
  <c r="I112" i="4"/>
  <c r="J112" i="4"/>
  <c r="K112" i="4"/>
  <c r="L112" i="4"/>
  <c r="M112" i="4"/>
  <c r="N112" i="4"/>
  <c r="O112" i="4"/>
  <c r="Q112" i="4"/>
  <c r="R112" i="4"/>
  <c r="S112" i="4"/>
  <c r="T112" i="4"/>
  <c r="U112" i="4"/>
  <c r="V112" i="4"/>
  <c r="W112" i="4"/>
  <c r="X112" i="4"/>
  <c r="Y112" i="4"/>
  <c r="Z112" i="4"/>
  <c r="AA112" i="4"/>
  <c r="AB112" i="4"/>
  <c r="AD112" i="4"/>
  <c r="AE112" i="4"/>
  <c r="AF112" i="4"/>
  <c r="AG112" i="4"/>
  <c r="AH112" i="4"/>
  <c r="AI112" i="4"/>
  <c r="AJ112" i="4"/>
  <c r="AK112" i="4"/>
  <c r="AL112" i="4"/>
  <c r="AM112" i="4"/>
  <c r="AN112" i="4"/>
  <c r="AO112" i="4"/>
  <c r="E122" i="4"/>
  <c r="F122" i="4"/>
  <c r="G122" i="4"/>
  <c r="H122" i="4"/>
  <c r="I122" i="4"/>
  <c r="J122" i="4"/>
  <c r="K122" i="4"/>
  <c r="L122" i="4"/>
  <c r="M122" i="4"/>
  <c r="N122" i="4"/>
  <c r="O122" i="4"/>
  <c r="Q122" i="4"/>
  <c r="R122" i="4"/>
  <c r="S122" i="4"/>
  <c r="T122" i="4"/>
  <c r="U122" i="4"/>
  <c r="V122" i="4"/>
  <c r="W122" i="4"/>
  <c r="X122" i="4"/>
  <c r="Y122" i="4"/>
  <c r="Z122" i="4"/>
  <c r="AA122" i="4"/>
  <c r="AB122" i="4"/>
  <c r="AD122" i="4"/>
  <c r="AE122" i="4"/>
  <c r="AF122" i="4"/>
  <c r="AG122" i="4"/>
  <c r="AH122" i="4"/>
  <c r="AI122" i="4"/>
  <c r="AJ122" i="4"/>
  <c r="AK122" i="4"/>
  <c r="AL122" i="4"/>
  <c r="AM122" i="4"/>
  <c r="AN122" i="4"/>
  <c r="AO122" i="4"/>
  <c r="E123" i="4"/>
  <c r="F123" i="4"/>
  <c r="G123" i="4"/>
  <c r="H123" i="4"/>
  <c r="I123" i="4"/>
  <c r="J123" i="4"/>
  <c r="K123" i="4"/>
  <c r="L123" i="4"/>
  <c r="M123" i="4"/>
  <c r="N123" i="4"/>
  <c r="O123" i="4"/>
  <c r="Q123" i="4"/>
  <c r="R123" i="4"/>
  <c r="S123" i="4"/>
  <c r="T123" i="4"/>
  <c r="U123" i="4"/>
  <c r="V123" i="4"/>
  <c r="W123" i="4"/>
  <c r="X123" i="4"/>
  <c r="Y123" i="4"/>
  <c r="Z123" i="4"/>
  <c r="AA123" i="4"/>
  <c r="AB123" i="4"/>
  <c r="AD123" i="4"/>
  <c r="AE123" i="4"/>
  <c r="AF123" i="4"/>
  <c r="AG123" i="4"/>
  <c r="AH123" i="4"/>
  <c r="AI123" i="4"/>
  <c r="AJ123" i="4"/>
  <c r="AK123" i="4"/>
  <c r="AL123" i="4"/>
  <c r="AM123" i="4"/>
  <c r="AN123" i="4"/>
  <c r="AO123" i="4"/>
  <c r="E124" i="4"/>
  <c r="F124" i="4"/>
  <c r="G124" i="4"/>
  <c r="H124" i="4"/>
  <c r="I124" i="4"/>
  <c r="J124" i="4"/>
  <c r="K124" i="4"/>
  <c r="L124" i="4"/>
  <c r="M124" i="4"/>
  <c r="N124" i="4"/>
  <c r="O124" i="4"/>
  <c r="Q124" i="4"/>
  <c r="R124" i="4"/>
  <c r="S124" i="4"/>
  <c r="T124" i="4"/>
  <c r="U124" i="4"/>
  <c r="V124" i="4"/>
  <c r="W124" i="4"/>
  <c r="X124" i="4"/>
  <c r="Y124" i="4"/>
  <c r="Z124" i="4"/>
  <c r="AA124" i="4"/>
  <c r="AB124" i="4"/>
  <c r="AD124" i="4"/>
  <c r="AE124" i="4"/>
  <c r="AF124" i="4"/>
  <c r="AG124" i="4"/>
  <c r="AH124" i="4"/>
  <c r="AI124" i="4"/>
  <c r="AJ124" i="4"/>
  <c r="AK124" i="4"/>
  <c r="AL124" i="4"/>
  <c r="AM124" i="4"/>
  <c r="AN124" i="4"/>
  <c r="AO124" i="4"/>
  <c r="E125" i="4"/>
  <c r="F125" i="4"/>
  <c r="G125" i="4"/>
  <c r="H125" i="4"/>
  <c r="I125" i="4"/>
  <c r="J125" i="4"/>
  <c r="K125" i="4"/>
  <c r="L125" i="4"/>
  <c r="M125" i="4"/>
  <c r="N125" i="4"/>
  <c r="O125" i="4"/>
  <c r="Q125" i="4"/>
  <c r="R125" i="4"/>
  <c r="S125" i="4"/>
  <c r="T125" i="4"/>
  <c r="U125" i="4"/>
  <c r="V125" i="4"/>
  <c r="W125" i="4"/>
  <c r="X125" i="4"/>
  <c r="Y125" i="4"/>
  <c r="Z125" i="4"/>
  <c r="AA125" i="4"/>
  <c r="AB125" i="4"/>
  <c r="AD125" i="4"/>
  <c r="AE125" i="4"/>
  <c r="AF125" i="4"/>
  <c r="AG125" i="4"/>
  <c r="AH125" i="4"/>
  <c r="AI125" i="4"/>
  <c r="AJ125" i="4"/>
  <c r="AK125" i="4"/>
  <c r="AL125" i="4"/>
  <c r="AM125" i="4"/>
  <c r="AN125" i="4"/>
  <c r="AO125" i="4"/>
  <c r="E126" i="4"/>
  <c r="F126" i="4"/>
  <c r="G126" i="4"/>
  <c r="H126" i="4"/>
  <c r="I126" i="4"/>
  <c r="J126" i="4"/>
  <c r="K126" i="4"/>
  <c r="L126" i="4"/>
  <c r="M126" i="4"/>
  <c r="N126" i="4"/>
  <c r="O126" i="4"/>
  <c r="P126" i="4"/>
  <c r="Q126" i="4"/>
  <c r="R126" i="4"/>
  <c r="S126" i="4"/>
  <c r="T126" i="4"/>
  <c r="U126" i="4"/>
  <c r="V126" i="4"/>
  <c r="W126" i="4"/>
  <c r="X126" i="4"/>
  <c r="Y126" i="4"/>
  <c r="Z126" i="4"/>
  <c r="AA126" i="4"/>
  <c r="AB126" i="4"/>
  <c r="AD126" i="4"/>
  <c r="AE126" i="4"/>
  <c r="AF126" i="4"/>
  <c r="AG126" i="4"/>
  <c r="AH126" i="4"/>
  <c r="AI126" i="4"/>
  <c r="AJ126" i="4"/>
  <c r="AK126" i="4"/>
  <c r="AL126" i="4"/>
  <c r="AM126" i="4"/>
  <c r="AN126" i="4"/>
  <c r="AO126" i="4"/>
  <c r="E127" i="4"/>
  <c r="F127" i="4"/>
  <c r="G127" i="4"/>
  <c r="H127" i="4"/>
  <c r="I127" i="4"/>
  <c r="J127" i="4"/>
  <c r="K127" i="4"/>
  <c r="L127" i="4"/>
  <c r="M127" i="4"/>
  <c r="N127" i="4"/>
  <c r="O127" i="4"/>
  <c r="Q127" i="4"/>
  <c r="R127" i="4"/>
  <c r="S127" i="4"/>
  <c r="T127" i="4"/>
  <c r="U127" i="4"/>
  <c r="V127" i="4"/>
  <c r="W127" i="4"/>
  <c r="X127" i="4"/>
  <c r="Y127" i="4"/>
  <c r="Z127" i="4"/>
  <c r="AA127" i="4"/>
  <c r="AB127" i="4"/>
  <c r="AD127" i="4"/>
  <c r="AE127" i="4"/>
  <c r="AF127" i="4"/>
  <c r="AG127" i="4"/>
  <c r="AH127" i="4"/>
  <c r="AI127" i="4"/>
  <c r="AJ127" i="4"/>
  <c r="AK127" i="4"/>
  <c r="AL127" i="4"/>
  <c r="AM127" i="4"/>
  <c r="AN127" i="4"/>
  <c r="AO127" i="4"/>
  <c r="E130" i="4"/>
  <c r="F130" i="4"/>
  <c r="G130" i="4"/>
  <c r="H130" i="4"/>
  <c r="I130" i="4"/>
  <c r="J130" i="4"/>
  <c r="K130" i="4"/>
  <c r="L130" i="4"/>
  <c r="M130" i="4"/>
  <c r="N130" i="4"/>
  <c r="O130" i="4"/>
  <c r="Q130" i="4"/>
  <c r="R130" i="4"/>
  <c r="S130" i="4"/>
  <c r="T130" i="4"/>
  <c r="U130" i="4"/>
  <c r="V130" i="4"/>
  <c r="W130" i="4"/>
  <c r="X130" i="4"/>
  <c r="Y130" i="4"/>
  <c r="Z130" i="4"/>
  <c r="AA130" i="4"/>
  <c r="AB130" i="4"/>
  <c r="AD130" i="4"/>
  <c r="AE130" i="4"/>
  <c r="AF130" i="4"/>
  <c r="AG130" i="4"/>
  <c r="AH130" i="4"/>
  <c r="AI130" i="4"/>
  <c r="AJ130" i="4"/>
  <c r="AK130" i="4"/>
  <c r="AL130" i="4"/>
  <c r="AM130" i="4"/>
  <c r="AN130" i="4"/>
  <c r="AO130" i="4"/>
  <c r="E131" i="4"/>
  <c r="F131" i="4"/>
  <c r="G131" i="4"/>
  <c r="H131" i="4"/>
  <c r="I131" i="4"/>
  <c r="J131" i="4"/>
  <c r="K131" i="4"/>
  <c r="L131" i="4"/>
  <c r="M131" i="4"/>
  <c r="N131" i="4"/>
  <c r="O131" i="4"/>
  <c r="P131" i="4"/>
  <c r="Q131" i="4"/>
  <c r="R131" i="4"/>
  <c r="S131" i="4"/>
  <c r="T131" i="4"/>
  <c r="U131" i="4"/>
  <c r="V131" i="4"/>
  <c r="W131" i="4"/>
  <c r="X131" i="4"/>
  <c r="Y131" i="4"/>
  <c r="Z131" i="4"/>
  <c r="AA131" i="4"/>
  <c r="AB131" i="4"/>
  <c r="AD131" i="4"/>
  <c r="AE131" i="4"/>
  <c r="AF131" i="4"/>
  <c r="AG131" i="4"/>
  <c r="AH131" i="4"/>
  <c r="AI131" i="4"/>
  <c r="AJ131" i="4"/>
  <c r="AK131" i="4"/>
  <c r="AL131" i="4"/>
  <c r="AM131" i="4"/>
  <c r="AN131" i="4"/>
  <c r="AO131" i="4"/>
  <c r="E132" i="4"/>
  <c r="F132" i="4"/>
  <c r="G132" i="4"/>
  <c r="H132" i="4"/>
  <c r="I132" i="4"/>
  <c r="J132" i="4"/>
  <c r="K132" i="4"/>
  <c r="L132" i="4"/>
  <c r="M132" i="4"/>
  <c r="N132" i="4"/>
  <c r="O132" i="4"/>
  <c r="Q132" i="4"/>
  <c r="R132" i="4"/>
  <c r="S132" i="4"/>
  <c r="T132" i="4"/>
  <c r="U132" i="4"/>
  <c r="V132" i="4"/>
  <c r="W132" i="4"/>
  <c r="X132" i="4"/>
  <c r="Y132" i="4"/>
  <c r="Z132" i="4"/>
  <c r="AA132" i="4"/>
  <c r="AB132" i="4"/>
  <c r="AD132" i="4"/>
  <c r="AE132" i="4"/>
  <c r="AF132" i="4"/>
  <c r="AG132" i="4"/>
  <c r="AH132" i="4"/>
  <c r="AI132" i="4"/>
  <c r="AJ132" i="4"/>
  <c r="AK132" i="4"/>
  <c r="AL132" i="4"/>
  <c r="AM132" i="4"/>
  <c r="AN132" i="4"/>
  <c r="AO132" i="4"/>
  <c r="E135" i="4"/>
  <c r="F135" i="4"/>
  <c r="G135" i="4"/>
  <c r="H135" i="4"/>
  <c r="I135" i="4"/>
  <c r="J135" i="4"/>
  <c r="K135" i="4"/>
  <c r="L135" i="4"/>
  <c r="M135" i="4"/>
  <c r="N135" i="4"/>
  <c r="O135" i="4"/>
  <c r="Q135" i="4"/>
  <c r="R135" i="4"/>
  <c r="S135" i="4"/>
  <c r="T135" i="4"/>
  <c r="U135" i="4"/>
  <c r="V135" i="4"/>
  <c r="W135" i="4"/>
  <c r="X135" i="4"/>
  <c r="Y135" i="4"/>
  <c r="Z135" i="4"/>
  <c r="AA135" i="4"/>
  <c r="AB135" i="4"/>
  <c r="AD135" i="4"/>
  <c r="AE135" i="4"/>
  <c r="AF135" i="4"/>
  <c r="AG135" i="4"/>
  <c r="AH135" i="4"/>
  <c r="AI135" i="4"/>
  <c r="AJ135" i="4"/>
  <c r="AK135" i="4"/>
  <c r="AL135" i="4"/>
  <c r="AM135" i="4"/>
  <c r="AN135" i="4"/>
  <c r="AO135" i="4"/>
  <c r="E136" i="4"/>
  <c r="F136" i="4"/>
  <c r="G136" i="4"/>
  <c r="H136" i="4"/>
  <c r="I136" i="4"/>
  <c r="J136" i="4"/>
  <c r="K136" i="4"/>
  <c r="L136" i="4"/>
  <c r="M136" i="4"/>
  <c r="N136" i="4"/>
  <c r="O136" i="4"/>
  <c r="Q136" i="4"/>
  <c r="R136" i="4"/>
  <c r="S136" i="4"/>
  <c r="T136" i="4"/>
  <c r="U136" i="4"/>
  <c r="V136" i="4"/>
  <c r="W136" i="4"/>
  <c r="X136" i="4"/>
  <c r="Y136" i="4"/>
  <c r="Z136" i="4"/>
  <c r="AA136" i="4"/>
  <c r="AB136" i="4"/>
  <c r="AD136" i="4"/>
  <c r="AE136" i="4"/>
  <c r="AF136" i="4"/>
  <c r="AG136" i="4"/>
  <c r="AH136" i="4"/>
  <c r="AI136" i="4"/>
  <c r="AJ136" i="4"/>
  <c r="AK136" i="4"/>
  <c r="AL136" i="4"/>
  <c r="AM136" i="4"/>
  <c r="AN136" i="4"/>
  <c r="AO136" i="4"/>
  <c r="D136" i="4"/>
  <c r="D135" i="4"/>
  <c r="D131" i="4"/>
  <c r="D132" i="4"/>
  <c r="D130" i="4"/>
  <c r="D123" i="4"/>
  <c r="D124" i="4"/>
  <c r="D125" i="4"/>
  <c r="D126" i="4"/>
  <c r="D127" i="4"/>
  <c r="D122" i="4"/>
  <c r="D112" i="4"/>
  <c r="D113" i="4"/>
  <c r="D111" i="4"/>
  <c r="D109" i="4"/>
  <c r="D108" i="4"/>
  <c r="D107" i="4"/>
  <c r="D105" i="4"/>
  <c r="D104" i="4"/>
  <c r="D103" i="4"/>
  <c r="D102" i="4"/>
  <c r="D101" i="4"/>
  <c r="D99" i="4"/>
  <c r="D98" i="4"/>
  <c r="D97" i="4"/>
  <c r="D95" i="4"/>
  <c r="D94" i="4"/>
  <c r="D93" i="4"/>
  <c r="D92" i="4"/>
  <c r="D90" i="4"/>
  <c r="D89" i="4"/>
  <c r="D88" i="4"/>
  <c r="D87" i="4"/>
  <c r="D86" i="4"/>
  <c r="D77" i="4"/>
  <c r="D78" i="4"/>
  <c r="D79" i="4"/>
  <c r="D80" i="4"/>
  <c r="D82" i="4"/>
  <c r="D83" i="4"/>
  <c r="D76"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D70"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E64" i="4"/>
  <c r="F64" i="4"/>
  <c r="G64" i="4"/>
  <c r="H64" i="4"/>
  <c r="I64" i="4"/>
  <c r="J64" i="4"/>
  <c r="K64" i="4"/>
  <c r="L64" i="4"/>
  <c r="M64" i="4"/>
  <c r="N64" i="4"/>
  <c r="O64" i="4"/>
  <c r="D64" i="4"/>
  <c r="E58" i="4"/>
  <c r="F58" i="4"/>
  <c r="G58" i="4"/>
  <c r="H58" i="4"/>
  <c r="I58" i="4"/>
  <c r="J58" i="4"/>
  <c r="K58" i="4"/>
  <c r="L58" i="4"/>
  <c r="M58" i="4"/>
  <c r="N58" i="4"/>
  <c r="O58" i="4"/>
  <c r="D58" i="4"/>
  <c r="AQ27" i="3"/>
  <c r="AP32" i="4" s="1"/>
  <c r="AQ21" i="3"/>
  <c r="AQ15" i="3"/>
  <c r="AP20" i="4" s="1"/>
  <c r="AD27" i="3"/>
  <c r="AC32" i="4" s="1"/>
  <c r="AD21" i="3"/>
  <c r="AD15" i="3"/>
  <c r="AC20" i="4" s="1"/>
  <c r="Q27" i="3"/>
  <c r="P32" i="4" s="1"/>
  <c r="Q21" i="3"/>
  <c r="P26" i="4" s="1"/>
  <c r="Q15" i="3"/>
  <c r="P20" i="4" s="1"/>
  <c r="AF54" i="3"/>
  <c r="AE68" i="4" s="1"/>
  <c r="AG54" i="3"/>
  <c r="AF68" i="4" s="1"/>
  <c r="AH54" i="3"/>
  <c r="AG68" i="4" s="1"/>
  <c r="AI54" i="3"/>
  <c r="AH68" i="4" s="1"/>
  <c r="AJ54" i="3"/>
  <c r="AI68" i="4" s="1"/>
  <c r="AK54" i="3"/>
  <c r="AJ68" i="4" s="1"/>
  <c r="AL54" i="3"/>
  <c r="AK68" i="4" s="1"/>
  <c r="AM54" i="3"/>
  <c r="AL68" i="4" s="1"/>
  <c r="AN54" i="3"/>
  <c r="AM68" i="4" s="1"/>
  <c r="AO54" i="3"/>
  <c r="AN68" i="4" s="1"/>
  <c r="AP54" i="3"/>
  <c r="AO68" i="4" s="1"/>
  <c r="AF48" i="3"/>
  <c r="AE62" i="4" s="1"/>
  <c r="AG48" i="3"/>
  <c r="AF62" i="4" s="1"/>
  <c r="AH48" i="3"/>
  <c r="AG62" i="4" s="1"/>
  <c r="AI48" i="3"/>
  <c r="AH62" i="4" s="1"/>
  <c r="AJ48" i="3"/>
  <c r="AI62" i="4" s="1"/>
  <c r="AK48" i="3"/>
  <c r="AJ62" i="4" s="1"/>
  <c r="AL48" i="3"/>
  <c r="AK62" i="4" s="1"/>
  <c r="AM48" i="3"/>
  <c r="AL62" i="4" s="1"/>
  <c r="AN48" i="3"/>
  <c r="AM62" i="4" s="1"/>
  <c r="AO48" i="3"/>
  <c r="AN62" i="4" s="1"/>
  <c r="AP48" i="3"/>
  <c r="AO62" i="4" s="1"/>
  <c r="AF42" i="3"/>
  <c r="AE56" i="4" s="1"/>
  <c r="AG42" i="3"/>
  <c r="AF56" i="4" s="1"/>
  <c r="AH42" i="3"/>
  <c r="AG56" i="4" s="1"/>
  <c r="AI42" i="3"/>
  <c r="AH56" i="4" s="1"/>
  <c r="AJ42" i="3"/>
  <c r="AI56" i="4" s="1"/>
  <c r="AK42" i="3"/>
  <c r="AJ56" i="4" s="1"/>
  <c r="AL42" i="3"/>
  <c r="AK56" i="4" s="1"/>
  <c r="AM42" i="3"/>
  <c r="AL56" i="4" s="1"/>
  <c r="AN42" i="3"/>
  <c r="AM56" i="4" s="1"/>
  <c r="AO42" i="3"/>
  <c r="AN56" i="4" s="1"/>
  <c r="AP42" i="3"/>
  <c r="AO56" i="4" s="1"/>
  <c r="AE54" i="3"/>
  <c r="AD68" i="4" s="1"/>
  <c r="AE48" i="3"/>
  <c r="AD62" i="4" s="1"/>
  <c r="AE42" i="3"/>
  <c r="AD56" i="4" s="1"/>
  <c r="S54" i="3"/>
  <c r="R68" i="4" s="1"/>
  <c r="T54" i="3"/>
  <c r="S68" i="4" s="1"/>
  <c r="U54" i="3"/>
  <c r="T68" i="4" s="1"/>
  <c r="V54" i="3"/>
  <c r="U68" i="4" s="1"/>
  <c r="W54" i="3"/>
  <c r="V68" i="4" s="1"/>
  <c r="X54" i="3"/>
  <c r="W68" i="4" s="1"/>
  <c r="Y54" i="3"/>
  <c r="X68" i="4" s="1"/>
  <c r="Z54" i="3"/>
  <c r="Y68" i="4" s="1"/>
  <c r="AA54" i="3"/>
  <c r="Z68" i="4" s="1"/>
  <c r="AB54" i="3"/>
  <c r="AA68" i="4" s="1"/>
  <c r="AC54" i="3"/>
  <c r="AB68" i="4" s="1"/>
  <c r="S48" i="3"/>
  <c r="R62" i="4" s="1"/>
  <c r="T48" i="3"/>
  <c r="S62" i="4" s="1"/>
  <c r="U48" i="3"/>
  <c r="T62" i="4" s="1"/>
  <c r="V48" i="3"/>
  <c r="U62" i="4" s="1"/>
  <c r="W48" i="3"/>
  <c r="V62" i="4" s="1"/>
  <c r="X48" i="3"/>
  <c r="W62" i="4" s="1"/>
  <c r="Y48" i="3"/>
  <c r="X62" i="4" s="1"/>
  <c r="Z48" i="3"/>
  <c r="Y62" i="4" s="1"/>
  <c r="AA48" i="3"/>
  <c r="Z62" i="4" s="1"/>
  <c r="AB48" i="3"/>
  <c r="AA62" i="4" s="1"/>
  <c r="AC48" i="3"/>
  <c r="AB62" i="4" s="1"/>
  <c r="S42" i="3"/>
  <c r="R56" i="4" s="1"/>
  <c r="T42" i="3"/>
  <c r="S56" i="4" s="1"/>
  <c r="U42" i="3"/>
  <c r="T56" i="4" s="1"/>
  <c r="V42" i="3"/>
  <c r="U56" i="4" s="1"/>
  <c r="W42" i="3"/>
  <c r="V56" i="4" s="1"/>
  <c r="X42" i="3"/>
  <c r="W56" i="4" s="1"/>
  <c r="Y42" i="3"/>
  <c r="X56" i="4" s="1"/>
  <c r="Z42" i="3"/>
  <c r="Y56" i="4" s="1"/>
  <c r="AA42" i="3"/>
  <c r="Z56" i="4" s="1"/>
  <c r="AB42" i="3"/>
  <c r="AA56" i="4" s="1"/>
  <c r="AC42" i="3"/>
  <c r="AB56" i="4" s="1"/>
  <c r="R42" i="3"/>
  <c r="Q56" i="4" s="1"/>
  <c r="R54" i="3"/>
  <c r="Q68" i="4" s="1"/>
  <c r="R48" i="3"/>
  <c r="Q62" i="4" s="1"/>
  <c r="F54" i="3"/>
  <c r="E68" i="4" s="1"/>
  <c r="G54" i="3"/>
  <c r="F68" i="4" s="1"/>
  <c r="H54" i="3"/>
  <c r="G68" i="4" s="1"/>
  <c r="I54" i="3"/>
  <c r="H68" i="4" s="1"/>
  <c r="J54" i="3"/>
  <c r="I68" i="4" s="1"/>
  <c r="K54" i="3"/>
  <c r="J68" i="4" s="1"/>
  <c r="L54" i="3"/>
  <c r="K68" i="4" s="1"/>
  <c r="M54" i="3"/>
  <c r="L68" i="4" s="1"/>
  <c r="N54" i="3"/>
  <c r="M68" i="4" s="1"/>
  <c r="O54" i="3"/>
  <c r="N68" i="4" s="1"/>
  <c r="P54" i="3"/>
  <c r="O68" i="4" s="1"/>
  <c r="E62" i="4"/>
  <c r="F62" i="4"/>
  <c r="G62" i="4"/>
  <c r="H62" i="4"/>
  <c r="I62" i="4"/>
  <c r="J62" i="4"/>
  <c r="K62" i="4"/>
  <c r="L62" i="4"/>
  <c r="M62" i="4"/>
  <c r="N62" i="4"/>
  <c r="O62" i="4"/>
  <c r="E54" i="3"/>
  <c r="D68" i="4" s="1"/>
  <c r="D62" i="4"/>
  <c r="F42" i="3"/>
  <c r="E56" i="4" s="1"/>
  <c r="G42" i="3"/>
  <c r="F56" i="4" s="1"/>
  <c r="H42" i="3"/>
  <c r="G56" i="4" s="1"/>
  <c r="I42" i="3"/>
  <c r="H56" i="4" s="1"/>
  <c r="J42" i="3"/>
  <c r="I56" i="4" s="1"/>
  <c r="K42" i="3"/>
  <c r="J56" i="4" s="1"/>
  <c r="L42" i="3"/>
  <c r="K56" i="4" s="1"/>
  <c r="M42" i="3"/>
  <c r="L56" i="4" s="1"/>
  <c r="N42" i="3"/>
  <c r="M56" i="4" s="1"/>
  <c r="O42" i="3"/>
  <c r="N56" i="4" s="1"/>
  <c r="P42" i="3"/>
  <c r="O56" i="4" s="1"/>
  <c r="E42" i="3"/>
  <c r="D56" i="4" s="1"/>
  <c r="AQ69" i="3"/>
  <c r="AP83" i="4" s="1"/>
  <c r="AQ68" i="3"/>
  <c r="AP82" i="4" s="1"/>
  <c r="AQ66" i="3"/>
  <c r="AP80" i="4" s="1"/>
  <c r="AQ65" i="3"/>
  <c r="AP79" i="4" s="1"/>
  <c r="AQ64" i="3"/>
  <c r="AP78" i="4" s="1"/>
  <c r="AQ63" i="3"/>
  <c r="AP77" i="4" s="1"/>
  <c r="AQ62" i="3"/>
  <c r="AP76" i="4" s="1"/>
  <c r="AQ76" i="3"/>
  <c r="AP90" i="4" s="1"/>
  <c r="AQ75" i="3"/>
  <c r="AP89" i="4" s="1"/>
  <c r="AQ74" i="3"/>
  <c r="AP88" i="4" s="1"/>
  <c r="AQ73" i="3"/>
  <c r="AP87" i="4" s="1"/>
  <c r="AQ72" i="3"/>
  <c r="AP86" i="4" s="1"/>
  <c r="AQ81" i="3"/>
  <c r="AP95" i="4" s="1"/>
  <c r="AQ80" i="3"/>
  <c r="AP94" i="4" s="1"/>
  <c r="AQ79" i="3"/>
  <c r="AP93" i="4" s="1"/>
  <c r="AQ78" i="3"/>
  <c r="AP92" i="4" s="1"/>
  <c r="AQ85" i="3"/>
  <c r="AP99" i="4" s="1"/>
  <c r="AQ84" i="3"/>
  <c r="AP98" i="4" s="1"/>
  <c r="AQ83" i="3"/>
  <c r="AP97" i="4" s="1"/>
  <c r="AQ91" i="3"/>
  <c r="AP105" i="4" s="1"/>
  <c r="AQ90" i="3"/>
  <c r="AP104" i="4" s="1"/>
  <c r="AQ89" i="3"/>
  <c r="AP103" i="4" s="1"/>
  <c r="AQ88" i="3"/>
  <c r="AP102" i="4" s="1"/>
  <c r="AQ87" i="3"/>
  <c r="AP101" i="4" s="1"/>
  <c r="AQ95" i="3"/>
  <c r="AP109" i="4" s="1"/>
  <c r="AQ94" i="3"/>
  <c r="AP108" i="4" s="1"/>
  <c r="AQ93" i="3"/>
  <c r="AP107" i="4" s="1"/>
  <c r="AD69" i="3"/>
  <c r="AC83" i="4" s="1"/>
  <c r="AD68" i="3"/>
  <c r="AC82" i="4" s="1"/>
  <c r="AD66" i="3"/>
  <c r="AC80" i="4" s="1"/>
  <c r="AD65" i="3"/>
  <c r="AC79" i="4" s="1"/>
  <c r="AD64" i="3"/>
  <c r="AC78" i="4" s="1"/>
  <c r="AD63" i="3"/>
  <c r="AC77" i="4" s="1"/>
  <c r="AD62" i="3"/>
  <c r="AC76" i="4" s="1"/>
  <c r="AD76" i="3"/>
  <c r="AC90" i="4" s="1"/>
  <c r="AD75" i="3"/>
  <c r="AC89" i="4" s="1"/>
  <c r="AD74" i="3"/>
  <c r="AC88" i="4" s="1"/>
  <c r="AD73" i="3"/>
  <c r="AC87" i="4" s="1"/>
  <c r="AD72" i="3"/>
  <c r="AC86" i="4" s="1"/>
  <c r="AD81" i="3"/>
  <c r="AC95" i="4" s="1"/>
  <c r="AD80" i="3"/>
  <c r="AC94" i="4" s="1"/>
  <c r="AD79" i="3"/>
  <c r="AC93" i="4" s="1"/>
  <c r="AD78" i="3"/>
  <c r="AC92" i="4" s="1"/>
  <c r="AD85" i="3"/>
  <c r="AC99" i="4" s="1"/>
  <c r="AD84" i="3"/>
  <c r="AC98" i="4" s="1"/>
  <c r="AD83" i="3"/>
  <c r="AC97" i="4" s="1"/>
  <c r="AD91" i="3"/>
  <c r="AC105" i="4" s="1"/>
  <c r="AD90" i="3"/>
  <c r="AC104" i="4" s="1"/>
  <c r="AD89" i="3"/>
  <c r="AC103" i="4" s="1"/>
  <c r="AD88" i="3"/>
  <c r="AC102" i="4" s="1"/>
  <c r="AD87" i="3"/>
  <c r="AC101" i="4" s="1"/>
  <c r="AD95" i="3"/>
  <c r="AC109" i="4" s="1"/>
  <c r="AD94" i="3"/>
  <c r="AC108" i="4" s="1"/>
  <c r="AD93" i="3"/>
  <c r="AC107" i="4" s="1"/>
  <c r="Q69" i="3"/>
  <c r="P83" i="4" s="1"/>
  <c r="Q68" i="3"/>
  <c r="P82" i="4" s="1"/>
  <c r="Q66" i="3"/>
  <c r="P80" i="4" s="1"/>
  <c r="Q65" i="3"/>
  <c r="P79" i="4" s="1"/>
  <c r="Q64" i="3"/>
  <c r="P78" i="4" s="1"/>
  <c r="Q63" i="3"/>
  <c r="P77" i="4" s="1"/>
  <c r="Q62" i="3"/>
  <c r="P76" i="4" s="1"/>
  <c r="Q76" i="3"/>
  <c r="P90" i="4" s="1"/>
  <c r="Q75" i="3"/>
  <c r="P89" i="4" s="1"/>
  <c r="Q74" i="3"/>
  <c r="P88" i="4" s="1"/>
  <c r="Q73" i="3"/>
  <c r="P87" i="4" s="1"/>
  <c r="Q72" i="3"/>
  <c r="P86" i="4" s="1"/>
  <c r="Q81" i="3"/>
  <c r="P95" i="4" s="1"/>
  <c r="Q80" i="3"/>
  <c r="P94" i="4" s="1"/>
  <c r="Q79" i="3"/>
  <c r="P93" i="4" s="1"/>
  <c r="Q78" i="3"/>
  <c r="P92" i="4" s="1"/>
  <c r="Q85" i="3"/>
  <c r="P99" i="4" s="1"/>
  <c r="Q84" i="3"/>
  <c r="P98" i="4" s="1"/>
  <c r="Q83" i="3"/>
  <c r="P97" i="4" s="1"/>
  <c r="Q91" i="3"/>
  <c r="P105" i="4" s="1"/>
  <c r="Q90" i="3"/>
  <c r="P104" i="4" s="1"/>
  <c r="Q89" i="3"/>
  <c r="P103" i="4" s="1"/>
  <c r="Q88" i="3"/>
  <c r="P102" i="4" s="1"/>
  <c r="Q87" i="3"/>
  <c r="P101" i="4" s="1"/>
  <c r="Q95" i="3"/>
  <c r="P109" i="4" s="1"/>
  <c r="Q94" i="3"/>
  <c r="P108" i="4" s="1"/>
  <c r="Q93" i="3"/>
  <c r="P107" i="4" s="1"/>
  <c r="AO22" i="4"/>
  <c r="AM32" i="4"/>
  <c r="Q32" i="4"/>
  <c r="R32" i="4"/>
  <c r="S32" i="4"/>
  <c r="T32" i="4"/>
  <c r="U32" i="4"/>
  <c r="V32" i="4"/>
  <c r="W32" i="4"/>
  <c r="X32" i="4"/>
  <c r="Y32" i="4"/>
  <c r="Z32" i="4"/>
  <c r="AA32" i="4"/>
  <c r="AB32" i="4"/>
  <c r="AD32" i="4"/>
  <c r="AE32" i="4"/>
  <c r="AF32" i="4"/>
  <c r="AG32" i="4"/>
  <c r="AH32" i="4"/>
  <c r="AI32" i="4"/>
  <c r="AJ32" i="4"/>
  <c r="AK32" i="4"/>
  <c r="AL32" i="4"/>
  <c r="AN32" i="4"/>
  <c r="AO32" i="4"/>
  <c r="Q33" i="4"/>
  <c r="R33" i="4"/>
  <c r="S33" i="4"/>
  <c r="T33" i="4"/>
  <c r="U33" i="4"/>
  <c r="V33" i="4"/>
  <c r="W33" i="4"/>
  <c r="X33" i="4"/>
  <c r="Y33" i="4"/>
  <c r="Z33" i="4"/>
  <c r="AA33" i="4"/>
  <c r="AB33" i="4"/>
  <c r="AD33" i="4"/>
  <c r="AE33" i="4"/>
  <c r="AF33" i="4"/>
  <c r="AG33" i="4"/>
  <c r="AH33" i="4"/>
  <c r="AI33" i="4"/>
  <c r="AJ33" i="4"/>
  <c r="AK33" i="4"/>
  <c r="AL33" i="4"/>
  <c r="AM33" i="4"/>
  <c r="AN33" i="4"/>
  <c r="AO33" i="4"/>
  <c r="Q34" i="4"/>
  <c r="R34" i="4"/>
  <c r="S34" i="4"/>
  <c r="T34" i="4"/>
  <c r="U34" i="4"/>
  <c r="V34" i="4"/>
  <c r="W34" i="4"/>
  <c r="X34" i="4"/>
  <c r="Y34" i="4"/>
  <c r="Z34" i="4"/>
  <c r="AA34" i="4"/>
  <c r="AB34" i="4"/>
  <c r="AD34" i="4"/>
  <c r="AE34" i="4"/>
  <c r="AF34" i="4"/>
  <c r="AG34" i="4"/>
  <c r="AH34" i="4"/>
  <c r="AI34" i="4"/>
  <c r="AJ34" i="4"/>
  <c r="AK34" i="4"/>
  <c r="AL34" i="4"/>
  <c r="AM34" i="4"/>
  <c r="AN34" i="4"/>
  <c r="AO34"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Q27" i="4"/>
  <c r="R27" i="4"/>
  <c r="S27" i="4"/>
  <c r="T27" i="4"/>
  <c r="U27" i="4"/>
  <c r="V27" i="4"/>
  <c r="W27" i="4"/>
  <c r="X27" i="4"/>
  <c r="Y27" i="4"/>
  <c r="Z27" i="4"/>
  <c r="AA27" i="4"/>
  <c r="AB27" i="4"/>
  <c r="AD27" i="4"/>
  <c r="AE27" i="4"/>
  <c r="AF27" i="4"/>
  <c r="AG27" i="4"/>
  <c r="AH27" i="4"/>
  <c r="AI27" i="4"/>
  <c r="AJ27" i="4"/>
  <c r="AK27" i="4"/>
  <c r="AL27" i="4"/>
  <c r="AM27" i="4"/>
  <c r="AN27" i="4"/>
  <c r="AO27" i="4"/>
  <c r="Q28" i="4"/>
  <c r="R28" i="4"/>
  <c r="S28" i="4"/>
  <c r="T28" i="4"/>
  <c r="U28" i="4"/>
  <c r="V28" i="4"/>
  <c r="W28" i="4"/>
  <c r="X28" i="4"/>
  <c r="Y28" i="4"/>
  <c r="Z28" i="4"/>
  <c r="AA28" i="4"/>
  <c r="AB28" i="4"/>
  <c r="AD28" i="4"/>
  <c r="AE28" i="4"/>
  <c r="AF28" i="4"/>
  <c r="AG28" i="4"/>
  <c r="AH28" i="4"/>
  <c r="AI28" i="4"/>
  <c r="AJ28" i="4"/>
  <c r="AK28" i="4"/>
  <c r="AL28" i="4"/>
  <c r="AM28" i="4"/>
  <c r="AN28" i="4"/>
  <c r="AO28" i="4"/>
  <c r="Q20" i="4"/>
  <c r="R20" i="4"/>
  <c r="S20" i="4"/>
  <c r="T20" i="4"/>
  <c r="U20" i="4"/>
  <c r="V20" i="4"/>
  <c r="W20" i="4"/>
  <c r="X20" i="4"/>
  <c r="Y20" i="4"/>
  <c r="Z20" i="4"/>
  <c r="AA20" i="4"/>
  <c r="AB20" i="4"/>
  <c r="AD20" i="4"/>
  <c r="AE20" i="4"/>
  <c r="AF20" i="4"/>
  <c r="AG20" i="4"/>
  <c r="AH20" i="4"/>
  <c r="AI20" i="4"/>
  <c r="AJ20" i="4"/>
  <c r="AK20" i="4"/>
  <c r="AL20" i="4"/>
  <c r="AM20" i="4"/>
  <c r="AN20" i="4"/>
  <c r="AO20" i="4"/>
  <c r="Q21" i="4"/>
  <c r="R21" i="4"/>
  <c r="S21" i="4"/>
  <c r="T21" i="4"/>
  <c r="U21" i="4"/>
  <c r="V21" i="4"/>
  <c r="W21" i="4"/>
  <c r="X21" i="4"/>
  <c r="Y21" i="4"/>
  <c r="Z21" i="4"/>
  <c r="AA21" i="4"/>
  <c r="AB21" i="4"/>
  <c r="AD21" i="4"/>
  <c r="AE21" i="4"/>
  <c r="AF21" i="4"/>
  <c r="AG21" i="4"/>
  <c r="AH21" i="4"/>
  <c r="AI21" i="4"/>
  <c r="AJ21" i="4"/>
  <c r="AK21" i="4"/>
  <c r="AL21" i="4"/>
  <c r="AM21" i="4"/>
  <c r="AN21" i="4"/>
  <c r="AO21" i="4"/>
  <c r="Q22" i="4"/>
  <c r="R22" i="4"/>
  <c r="S22" i="4"/>
  <c r="T22" i="4"/>
  <c r="U22" i="4"/>
  <c r="V22" i="4"/>
  <c r="W22" i="4"/>
  <c r="X22" i="4"/>
  <c r="Y22" i="4"/>
  <c r="Z22" i="4"/>
  <c r="AA22" i="4"/>
  <c r="AB22" i="4"/>
  <c r="AD22" i="4"/>
  <c r="AE22" i="4"/>
  <c r="AF22" i="4"/>
  <c r="AG22" i="4"/>
  <c r="AH22" i="4"/>
  <c r="AI22" i="4"/>
  <c r="AJ22" i="4"/>
  <c r="AK22" i="4"/>
  <c r="AL22" i="4"/>
  <c r="AM22" i="4"/>
  <c r="AN22" i="4"/>
  <c r="E32" i="4"/>
  <c r="F32" i="4"/>
  <c r="G32" i="4"/>
  <c r="H32" i="4"/>
  <c r="I32" i="4"/>
  <c r="J32" i="4"/>
  <c r="K32" i="4"/>
  <c r="L32" i="4"/>
  <c r="M32" i="4"/>
  <c r="N32" i="4"/>
  <c r="O32" i="4"/>
  <c r="E33" i="4"/>
  <c r="F33" i="4"/>
  <c r="G33" i="4"/>
  <c r="H33" i="4"/>
  <c r="I33" i="4"/>
  <c r="J33" i="4"/>
  <c r="K33" i="4"/>
  <c r="L33" i="4"/>
  <c r="M33" i="4"/>
  <c r="N33" i="4"/>
  <c r="O33" i="4"/>
  <c r="E34" i="4"/>
  <c r="F34" i="4"/>
  <c r="G34" i="4"/>
  <c r="H34" i="4"/>
  <c r="I34" i="4"/>
  <c r="J34" i="4"/>
  <c r="K34" i="4"/>
  <c r="L34" i="4"/>
  <c r="M34" i="4"/>
  <c r="N34" i="4"/>
  <c r="O34" i="4"/>
  <c r="D33" i="4"/>
  <c r="D34" i="4"/>
  <c r="E26" i="4"/>
  <c r="F26" i="4"/>
  <c r="G26" i="4"/>
  <c r="H26" i="4"/>
  <c r="I26" i="4"/>
  <c r="J26" i="4"/>
  <c r="K26" i="4"/>
  <c r="L26" i="4"/>
  <c r="M26" i="4"/>
  <c r="N26" i="4"/>
  <c r="O26" i="4"/>
  <c r="E27" i="4"/>
  <c r="F27" i="4"/>
  <c r="G27" i="4"/>
  <c r="H27" i="4"/>
  <c r="I27" i="4"/>
  <c r="J27" i="4"/>
  <c r="K27" i="4"/>
  <c r="L27" i="4"/>
  <c r="M27" i="4"/>
  <c r="N27" i="4"/>
  <c r="O27" i="4"/>
  <c r="E28" i="4"/>
  <c r="F28" i="4"/>
  <c r="G28" i="4"/>
  <c r="H28" i="4"/>
  <c r="I28" i="4"/>
  <c r="J28" i="4"/>
  <c r="K28" i="4"/>
  <c r="L28" i="4"/>
  <c r="M28" i="4"/>
  <c r="N28" i="4"/>
  <c r="O28" i="4"/>
  <c r="D27" i="4"/>
  <c r="D28" i="4"/>
  <c r="D32" i="4"/>
  <c r="D26" i="4"/>
  <c r="E20" i="4"/>
  <c r="F20" i="4"/>
  <c r="G20" i="4"/>
  <c r="H20" i="4"/>
  <c r="I20" i="4"/>
  <c r="J20" i="4"/>
  <c r="K20" i="4"/>
  <c r="L20" i="4"/>
  <c r="M20" i="4"/>
  <c r="N20" i="4"/>
  <c r="O20" i="4"/>
  <c r="E21" i="4"/>
  <c r="F21" i="4"/>
  <c r="G21" i="4"/>
  <c r="H21" i="4"/>
  <c r="I21" i="4"/>
  <c r="J21" i="4"/>
  <c r="K21" i="4"/>
  <c r="L21" i="4"/>
  <c r="M21" i="4"/>
  <c r="N21" i="4"/>
  <c r="O21" i="4"/>
  <c r="E22" i="4"/>
  <c r="F22" i="4"/>
  <c r="G22" i="4"/>
  <c r="H22" i="4"/>
  <c r="I22" i="4"/>
  <c r="J22" i="4"/>
  <c r="K22" i="4"/>
  <c r="L22" i="4"/>
  <c r="M22" i="4"/>
  <c r="N22" i="4"/>
  <c r="O22" i="4"/>
  <c r="D21" i="4"/>
  <c r="D22" i="4"/>
  <c r="D20" i="4"/>
  <c r="AO69" i="4"/>
  <c r="AN69" i="4"/>
  <c r="AM69" i="4"/>
  <c r="AL69" i="4"/>
  <c r="AK69" i="4"/>
  <c r="AJ69" i="4"/>
  <c r="AI69" i="4"/>
  <c r="AH69" i="4"/>
  <c r="AG69" i="4"/>
  <c r="AF69" i="4"/>
  <c r="AE69" i="4"/>
  <c r="AD69" i="4"/>
  <c r="AB69" i="4"/>
  <c r="AA69" i="4"/>
  <c r="Z69" i="4"/>
  <c r="Y69" i="4"/>
  <c r="X69" i="4"/>
  <c r="W69" i="4"/>
  <c r="V69" i="4"/>
  <c r="U69" i="4"/>
  <c r="T69" i="4"/>
  <c r="S69" i="4"/>
  <c r="R69" i="4"/>
  <c r="Q69" i="4"/>
  <c r="E69" i="4"/>
  <c r="F69" i="4"/>
  <c r="G69" i="4"/>
  <c r="H69" i="4"/>
  <c r="I69" i="4"/>
  <c r="J69" i="4"/>
  <c r="K69" i="4"/>
  <c r="L69" i="4"/>
  <c r="M69" i="4"/>
  <c r="N69" i="4"/>
  <c r="O69" i="4"/>
  <c r="AO63" i="4"/>
  <c r="AN63" i="4"/>
  <c r="AM63" i="4"/>
  <c r="AL63" i="4"/>
  <c r="AK63" i="4"/>
  <c r="AJ63" i="4"/>
  <c r="AI63" i="4"/>
  <c r="AH63" i="4"/>
  <c r="AG63" i="4"/>
  <c r="AF63" i="4"/>
  <c r="AE63" i="4"/>
  <c r="AD63" i="4"/>
  <c r="R63" i="4"/>
  <c r="S63" i="4"/>
  <c r="T63" i="4"/>
  <c r="U63" i="4"/>
  <c r="V63" i="4"/>
  <c r="W63" i="4"/>
  <c r="X63" i="4"/>
  <c r="Y63" i="4"/>
  <c r="Z63" i="4"/>
  <c r="AA63" i="4"/>
  <c r="AB63" i="4"/>
  <c r="Q63" i="4"/>
  <c r="E63" i="4"/>
  <c r="F63" i="4"/>
  <c r="G63" i="4"/>
  <c r="H63" i="4"/>
  <c r="I63" i="4"/>
  <c r="J63" i="4"/>
  <c r="K63" i="4"/>
  <c r="L63" i="4"/>
  <c r="M63" i="4"/>
  <c r="N63" i="4"/>
  <c r="O63" i="4"/>
  <c r="D69" i="4"/>
  <c r="D63" i="4"/>
  <c r="AO57" i="4"/>
  <c r="AN57" i="4"/>
  <c r="AM57" i="4"/>
  <c r="AL57" i="4"/>
  <c r="AK57" i="4"/>
  <c r="AJ57" i="4"/>
  <c r="AI57" i="4"/>
  <c r="AH57" i="4"/>
  <c r="AG57" i="4"/>
  <c r="AF57" i="4"/>
  <c r="AE57" i="4"/>
  <c r="AD57" i="4"/>
  <c r="AB57" i="4"/>
  <c r="AA57" i="4"/>
  <c r="Z57" i="4"/>
  <c r="Y57" i="4"/>
  <c r="X57" i="4"/>
  <c r="W57" i="4"/>
  <c r="V57" i="4"/>
  <c r="U57" i="4"/>
  <c r="T57" i="4"/>
  <c r="S57" i="4"/>
  <c r="R57" i="4"/>
  <c r="Q57" i="4"/>
  <c r="E57" i="4"/>
  <c r="F57" i="4"/>
  <c r="G57" i="4"/>
  <c r="H57" i="4"/>
  <c r="I57" i="4"/>
  <c r="J57" i="4"/>
  <c r="K57" i="4"/>
  <c r="L57" i="4"/>
  <c r="M57" i="4"/>
  <c r="N57" i="4"/>
  <c r="O57" i="4"/>
  <c r="D57" i="4"/>
  <c r="R30" i="3"/>
  <c r="D22" i="2"/>
  <c r="E12" i="2"/>
  <c r="Q108" i="3"/>
  <c r="P122" i="4" s="1"/>
  <c r="D16" i="5" l="1"/>
  <c r="E16" i="5"/>
  <c r="F14" i="5"/>
  <c r="F16" i="5" s="1"/>
  <c r="D128" i="4"/>
  <c r="Q42" i="3"/>
  <c r="P56" i="4" s="1"/>
  <c r="AD48" i="3"/>
  <c r="AC62" i="4" s="1"/>
  <c r="AQ54" i="3"/>
  <c r="AP68" i="4" s="1"/>
  <c r="Q48" i="3"/>
  <c r="P62" i="4" s="1"/>
  <c r="AD54" i="3"/>
  <c r="AC68" i="4" s="1"/>
  <c r="Q54" i="3"/>
  <c r="P68" i="4" s="1"/>
  <c r="AQ42" i="3"/>
  <c r="AP56" i="4" s="1"/>
  <c r="AD42" i="3"/>
  <c r="AC56" i="4" s="1"/>
  <c r="AQ48" i="3"/>
  <c r="AP62" i="4" s="1"/>
  <c r="R31" i="3"/>
  <c r="Q36" i="4" s="1"/>
  <c r="Q35" i="4"/>
  <c r="AO137" i="4"/>
  <c r="AN137" i="4"/>
  <c r="AM137" i="4"/>
  <c r="AL137" i="4"/>
  <c r="AK137" i="4"/>
  <c r="AJ137" i="4"/>
  <c r="AI137" i="4"/>
  <c r="AH137" i="4"/>
  <c r="AG137" i="4"/>
  <c r="AF137" i="4"/>
  <c r="AE137" i="4"/>
  <c r="AD137" i="4"/>
  <c r="AO133" i="4"/>
  <c r="AN133" i="4"/>
  <c r="AM133" i="4"/>
  <c r="AL133" i="4"/>
  <c r="AK133" i="4"/>
  <c r="AJ133" i="4"/>
  <c r="AI133" i="4"/>
  <c r="AH133" i="4"/>
  <c r="AG133" i="4"/>
  <c r="AF133" i="4"/>
  <c r="AE133" i="4"/>
  <c r="AD133" i="4"/>
  <c r="AO136" i="3"/>
  <c r="AN136" i="3"/>
  <c r="AM136" i="3"/>
  <c r="AL136" i="3"/>
  <c r="AK136" i="3"/>
  <c r="AJ136" i="3"/>
  <c r="AI136" i="3"/>
  <c r="AH136" i="3"/>
  <c r="AG136" i="3"/>
  <c r="AF136" i="3"/>
  <c r="AE136" i="3"/>
  <c r="AB137" i="4"/>
  <c r="AA137" i="4"/>
  <c r="Z137" i="4"/>
  <c r="Y137" i="4"/>
  <c r="X137" i="4"/>
  <c r="W137" i="4"/>
  <c r="V137" i="4"/>
  <c r="U137" i="4"/>
  <c r="T137" i="4"/>
  <c r="S137" i="4"/>
  <c r="R137" i="4"/>
  <c r="Q137" i="4"/>
  <c r="AB133" i="4"/>
  <c r="AA133" i="4"/>
  <c r="Z133" i="4"/>
  <c r="Y133" i="4"/>
  <c r="X133" i="4"/>
  <c r="W133" i="4"/>
  <c r="V133" i="4"/>
  <c r="U133" i="4"/>
  <c r="T133" i="4"/>
  <c r="S133" i="4"/>
  <c r="R133" i="4"/>
  <c r="Q133" i="4"/>
  <c r="AC136" i="3"/>
  <c r="AB136" i="3"/>
  <c r="AA136" i="3"/>
  <c r="Z136" i="3"/>
  <c r="Y136" i="3"/>
  <c r="X136" i="3"/>
  <c r="W136" i="3"/>
  <c r="V136" i="3"/>
  <c r="U136" i="3"/>
  <c r="T136" i="3"/>
  <c r="S136" i="3"/>
  <c r="R136" i="3"/>
  <c r="O18" i="3"/>
  <c r="N23" i="4" s="1"/>
  <c r="R18" i="3"/>
  <c r="S18" i="3"/>
  <c r="T18" i="3"/>
  <c r="U18" i="3"/>
  <c r="V18" i="3"/>
  <c r="W18" i="3"/>
  <c r="X18" i="3"/>
  <c r="Y18" i="3"/>
  <c r="Z18" i="3"/>
  <c r="AA18" i="3"/>
  <c r="AB18" i="3"/>
  <c r="AC18" i="3"/>
  <c r="AC33" i="3" s="1"/>
  <c r="R24" i="3"/>
  <c r="S24" i="3"/>
  <c r="T24" i="3"/>
  <c r="U24" i="3"/>
  <c r="V24" i="3"/>
  <c r="W24" i="3"/>
  <c r="X24" i="3"/>
  <c r="Y24" i="3"/>
  <c r="Z24" i="3"/>
  <c r="AA24" i="3"/>
  <c r="AB24" i="3"/>
  <c r="AC24" i="3"/>
  <c r="E137" i="4"/>
  <c r="F137" i="4"/>
  <c r="G137" i="4"/>
  <c r="H137" i="4"/>
  <c r="I137" i="4"/>
  <c r="J137" i="4"/>
  <c r="K137" i="4"/>
  <c r="L137" i="4"/>
  <c r="M137" i="4"/>
  <c r="N137" i="4"/>
  <c r="O137" i="4"/>
  <c r="D137" i="4"/>
  <c r="E133" i="4"/>
  <c r="F133" i="4"/>
  <c r="G133" i="4"/>
  <c r="H133" i="4"/>
  <c r="I133" i="4"/>
  <c r="J133" i="4"/>
  <c r="K133" i="4"/>
  <c r="L133" i="4"/>
  <c r="M133" i="4"/>
  <c r="N133" i="4"/>
  <c r="O133" i="4"/>
  <c r="E136" i="3"/>
  <c r="J36" i="2"/>
  <c r="AD18" i="3" l="1"/>
  <c r="AP136" i="3"/>
  <c r="AO150" i="4" s="1"/>
  <c r="Q150" i="4"/>
  <c r="Q128" i="4"/>
  <c r="U150" i="4"/>
  <c r="U128" i="4"/>
  <c r="Y150" i="4"/>
  <c r="Y128" i="4"/>
  <c r="AD150" i="4"/>
  <c r="AD128" i="4"/>
  <c r="AH150" i="4"/>
  <c r="AH128" i="4"/>
  <c r="AL150" i="4"/>
  <c r="AL128" i="4"/>
  <c r="R150" i="4"/>
  <c r="R128" i="4"/>
  <c r="V150" i="4"/>
  <c r="V128" i="4"/>
  <c r="Z150" i="4"/>
  <c r="Z128" i="4"/>
  <c r="AE150" i="4"/>
  <c r="AE128" i="4"/>
  <c r="AI150" i="4"/>
  <c r="AI128" i="4"/>
  <c r="AM150" i="4"/>
  <c r="AM128" i="4"/>
  <c r="S150" i="4"/>
  <c r="S128" i="4"/>
  <c r="W150" i="4"/>
  <c r="W128" i="4"/>
  <c r="AA150" i="4"/>
  <c r="AA128" i="4"/>
  <c r="AF150" i="4"/>
  <c r="AF128" i="4"/>
  <c r="AJ150" i="4"/>
  <c r="AJ128" i="4"/>
  <c r="AN150" i="4"/>
  <c r="AN128" i="4"/>
  <c r="D150" i="4"/>
  <c r="D133" i="4"/>
  <c r="T150" i="4"/>
  <c r="T128" i="4"/>
  <c r="X150" i="4"/>
  <c r="X128" i="4"/>
  <c r="AB150" i="4"/>
  <c r="AB128" i="4"/>
  <c r="AG150" i="4"/>
  <c r="AG128" i="4"/>
  <c r="AK150" i="4"/>
  <c r="AK128" i="4"/>
  <c r="AO128" i="4"/>
  <c r="AB25" i="3"/>
  <c r="AA30" i="4" s="1"/>
  <c r="AA29" i="4"/>
  <c r="X25" i="3"/>
  <c r="W30" i="4" s="1"/>
  <c r="W29" i="4"/>
  <c r="T25" i="3"/>
  <c r="S30" i="4" s="1"/>
  <c r="S29" i="4"/>
  <c r="AB19" i="3"/>
  <c r="AA24" i="4" s="1"/>
  <c r="AA23" i="4"/>
  <c r="X19" i="3"/>
  <c r="W24" i="4" s="1"/>
  <c r="W23" i="4"/>
  <c r="T19" i="3"/>
  <c r="S24" i="4" s="1"/>
  <c r="S23" i="4"/>
  <c r="AA25" i="3"/>
  <c r="Z30" i="4" s="1"/>
  <c r="Z29" i="4"/>
  <c r="W25" i="3"/>
  <c r="V30" i="4" s="1"/>
  <c r="V29" i="4"/>
  <c r="S25" i="3"/>
  <c r="R30" i="4" s="1"/>
  <c r="R29" i="4"/>
  <c r="AA19" i="3"/>
  <c r="Z24" i="4" s="1"/>
  <c r="Z23" i="4"/>
  <c r="W19" i="3"/>
  <c r="V24" i="4" s="1"/>
  <c r="V23" i="4"/>
  <c r="S19" i="3"/>
  <c r="R24" i="4" s="1"/>
  <c r="R23" i="4"/>
  <c r="Z25" i="3"/>
  <c r="Y30" i="4" s="1"/>
  <c r="Y29" i="4"/>
  <c r="V25" i="3"/>
  <c r="U30" i="4" s="1"/>
  <c r="U29" i="4"/>
  <c r="R25" i="3"/>
  <c r="Q30" i="4" s="1"/>
  <c r="Q29" i="4"/>
  <c r="Z19" i="3"/>
  <c r="Y24" i="4" s="1"/>
  <c r="Y23" i="4"/>
  <c r="V19" i="3"/>
  <c r="U24" i="4" s="1"/>
  <c r="U23" i="4"/>
  <c r="R19" i="3"/>
  <c r="Q24" i="4" s="1"/>
  <c r="Q23" i="4"/>
  <c r="AC25" i="3"/>
  <c r="AB30" i="4" s="1"/>
  <c r="AB29" i="4"/>
  <c r="Y25" i="3"/>
  <c r="X30" i="4" s="1"/>
  <c r="X29" i="4"/>
  <c r="U25" i="3"/>
  <c r="T30" i="4" s="1"/>
  <c r="T29" i="4"/>
  <c r="AC19" i="3"/>
  <c r="AB24" i="4" s="1"/>
  <c r="AB23" i="4"/>
  <c r="Y19" i="3"/>
  <c r="X24" i="4" s="1"/>
  <c r="X23" i="4"/>
  <c r="U19" i="3"/>
  <c r="T24" i="4" s="1"/>
  <c r="T23" i="4"/>
  <c r="F136" i="3"/>
  <c r="I136" i="3"/>
  <c r="J136" i="3"/>
  <c r="K136" i="3"/>
  <c r="L136" i="3"/>
  <c r="M136" i="3"/>
  <c r="N136" i="3"/>
  <c r="O136" i="3"/>
  <c r="P136" i="3"/>
  <c r="AQ136" i="3" l="1"/>
  <c r="AP150" i="4" s="1"/>
  <c r="F150" i="4"/>
  <c r="F128" i="4"/>
  <c r="M150" i="4"/>
  <c r="M128" i="4"/>
  <c r="I150" i="4"/>
  <c r="I128" i="4"/>
  <c r="E150" i="4"/>
  <c r="E128" i="4"/>
  <c r="L150" i="4"/>
  <c r="L128" i="4"/>
  <c r="N150" i="4"/>
  <c r="N128" i="4"/>
  <c r="H150" i="4"/>
  <c r="H128" i="4"/>
  <c r="O150" i="4"/>
  <c r="O128" i="4"/>
  <c r="K150" i="4"/>
  <c r="K128" i="4"/>
  <c r="G150" i="4"/>
  <c r="G128" i="4"/>
  <c r="J150" i="4"/>
  <c r="J128" i="4"/>
  <c r="E57" i="3"/>
  <c r="D71" i="4" s="1"/>
  <c r="Q97" i="3"/>
  <c r="P111" i="4" s="1"/>
  <c r="K12" i="2" l="1"/>
  <c r="AQ16" i="3"/>
  <c r="AP21" i="4" s="1"/>
  <c r="Q122" i="3"/>
  <c r="P136" i="4" s="1"/>
  <c r="Q118" i="3"/>
  <c r="P132" i="4" s="1"/>
  <c r="Q99" i="3"/>
  <c r="Q98" i="3"/>
  <c r="P112" i="4" s="1"/>
  <c r="Q106" i="3"/>
  <c r="P120" i="4" s="1"/>
  <c r="Q55" i="3"/>
  <c r="P69" i="4" s="1"/>
  <c r="Q49" i="3"/>
  <c r="P63" i="4" s="1"/>
  <c r="Q16" i="3"/>
  <c r="P21" i="4" s="1"/>
  <c r="Q22" i="3"/>
  <c r="P27" i="4" s="1"/>
  <c r="Q28" i="3"/>
  <c r="P33" i="4" s="1"/>
  <c r="Q43" i="3"/>
  <c r="P57" i="4" s="1"/>
  <c r="E58" i="3"/>
  <c r="D72" i="4" s="1"/>
  <c r="AD114" i="3" l="1"/>
  <c r="AC128" i="4" s="1"/>
  <c r="AQ114" i="3"/>
  <c r="AP128" i="4" s="1"/>
  <c r="Q119" i="3"/>
  <c r="P133" i="4" s="1"/>
  <c r="Q123" i="3"/>
  <c r="P137" i="4" s="1"/>
  <c r="AD123" i="3"/>
  <c r="AC137" i="4" s="1"/>
  <c r="AQ123" i="3"/>
  <c r="AP137" i="4" s="1"/>
  <c r="AD119" i="3"/>
  <c r="AC133" i="4" s="1"/>
  <c r="AQ119" i="3"/>
  <c r="AP133" i="4" s="1"/>
  <c r="AD28" i="3" l="1"/>
  <c r="AC33" i="4" s="1"/>
  <c r="Y30" i="3"/>
  <c r="K30" i="3"/>
  <c r="J35" i="4" s="1"/>
  <c r="E30" i="3"/>
  <c r="D35" i="4" s="1"/>
  <c r="F30" i="3"/>
  <c r="E35" i="4" s="1"/>
  <c r="E24" i="3"/>
  <c r="D29" i="4" s="1"/>
  <c r="E18" i="3"/>
  <c r="D23" i="4" s="1"/>
  <c r="AD117" i="3"/>
  <c r="AC131" i="4" s="1"/>
  <c r="AD112" i="3"/>
  <c r="AC126" i="4" s="1"/>
  <c r="Y31" i="3" l="1"/>
  <c r="X36" i="4" s="1"/>
  <c r="X35" i="4"/>
  <c r="E25" i="3"/>
  <c r="D30" i="4" s="1"/>
  <c r="F31" i="3"/>
  <c r="E36" i="4" s="1"/>
  <c r="E31" i="3"/>
  <c r="E19" i="3"/>
  <c r="D24" i="4" s="1"/>
  <c r="K31" i="3"/>
  <c r="J36" i="4" s="1"/>
  <c r="E33" i="3"/>
  <c r="D38" i="4" l="1"/>
  <c r="E32" i="3"/>
  <c r="D37" i="4" s="1"/>
  <c r="D36" i="4"/>
  <c r="D39" i="4" l="1"/>
  <c r="D52" i="4" s="1"/>
  <c r="I23" i="5"/>
  <c r="C23" i="5"/>
  <c r="C16" i="4"/>
  <c r="C146" i="3"/>
  <c r="AQ122" i="3"/>
  <c r="AP136" i="4" s="1"/>
  <c r="AD122" i="3"/>
  <c r="AC136" i="4" s="1"/>
  <c r="AQ121" i="3"/>
  <c r="AP135" i="4" s="1"/>
  <c r="AD121" i="3"/>
  <c r="AC135" i="4" s="1"/>
  <c r="Q121" i="3"/>
  <c r="P135" i="4" s="1"/>
  <c r="AQ118" i="3"/>
  <c r="AP132" i="4" s="1"/>
  <c r="AD118" i="3"/>
  <c r="AC132" i="4" s="1"/>
  <c r="AQ117" i="3"/>
  <c r="AP131" i="4" s="1"/>
  <c r="AQ116" i="3"/>
  <c r="AP130" i="4" s="1"/>
  <c r="AD116" i="3"/>
  <c r="AC130" i="4" s="1"/>
  <c r="Q116" i="3"/>
  <c r="P130" i="4" s="1"/>
  <c r="AQ113" i="3"/>
  <c r="AP127" i="4" s="1"/>
  <c r="AD113" i="3"/>
  <c r="AC127" i="4" s="1"/>
  <c r="Q113" i="3"/>
  <c r="P127" i="4" s="1"/>
  <c r="AQ112" i="3"/>
  <c r="AP126" i="4" s="1"/>
  <c r="AQ111" i="3"/>
  <c r="AP125" i="4" s="1"/>
  <c r="AD111" i="3"/>
  <c r="AC125" i="4" s="1"/>
  <c r="Q111" i="3"/>
  <c r="P125" i="4" s="1"/>
  <c r="AQ110" i="3"/>
  <c r="AP124" i="4" s="1"/>
  <c r="AD110" i="3"/>
  <c r="AC124" i="4" s="1"/>
  <c r="Q110" i="3"/>
  <c r="P124" i="4" s="1"/>
  <c r="AQ109" i="3"/>
  <c r="AP123" i="4" s="1"/>
  <c r="AD109" i="3"/>
  <c r="AC123" i="4" s="1"/>
  <c r="Q109" i="3"/>
  <c r="P123" i="4" s="1"/>
  <c r="AQ108" i="3"/>
  <c r="AP122" i="4" s="1"/>
  <c r="AD108" i="3"/>
  <c r="AC122" i="4" s="1"/>
  <c r="AQ106" i="3"/>
  <c r="AP120" i="4" s="1"/>
  <c r="AD106" i="3"/>
  <c r="AC120" i="4" s="1"/>
  <c r="AQ98" i="3"/>
  <c r="AP112" i="4" s="1"/>
  <c r="AD98" i="3"/>
  <c r="AC112" i="4" s="1"/>
  <c r="AQ97" i="3"/>
  <c r="AP111" i="4" s="1"/>
  <c r="AD97" i="3"/>
  <c r="AC111" i="4" s="1"/>
  <c r="AQ99" i="3"/>
  <c r="AP113" i="4" s="1"/>
  <c r="AD99" i="3"/>
  <c r="AC113" i="4" s="1"/>
  <c r="AP57" i="3"/>
  <c r="AO57" i="3"/>
  <c r="AN57" i="3"/>
  <c r="AM57" i="3"/>
  <c r="AL57" i="3"/>
  <c r="AK57" i="3"/>
  <c r="AJ57" i="3"/>
  <c r="AI57" i="3"/>
  <c r="AH57" i="3"/>
  <c r="AG57" i="3"/>
  <c r="AF57" i="3"/>
  <c r="AC57" i="3"/>
  <c r="AB57" i="3"/>
  <c r="AA57" i="3"/>
  <c r="AA137" i="3" s="1"/>
  <c r="Z57" i="3"/>
  <c r="Y57" i="3"/>
  <c r="X57" i="3"/>
  <c r="W57" i="3"/>
  <c r="V57" i="3"/>
  <c r="U57" i="3"/>
  <c r="T57" i="3"/>
  <c r="T137" i="3" s="1"/>
  <c r="S57" i="3"/>
  <c r="R71" i="4" s="1"/>
  <c r="R57" i="3"/>
  <c r="Q71" i="4" s="1"/>
  <c r="P57" i="3"/>
  <c r="O71" i="4" s="1"/>
  <c r="O57" i="3"/>
  <c r="N71" i="4" s="1"/>
  <c r="N57" i="3"/>
  <c r="M57" i="3"/>
  <c r="L57" i="3"/>
  <c r="K57" i="3"/>
  <c r="J57" i="3"/>
  <c r="I57" i="3"/>
  <c r="H57" i="3"/>
  <c r="G57" i="3"/>
  <c r="F57" i="3"/>
  <c r="AQ55" i="3"/>
  <c r="AP69" i="4" s="1"/>
  <c r="AD55" i="3"/>
  <c r="AC69" i="4" s="1"/>
  <c r="AP51" i="3"/>
  <c r="AO51" i="3"/>
  <c r="AN51" i="3"/>
  <c r="AM51" i="3"/>
  <c r="AL51" i="3"/>
  <c r="AK51" i="3"/>
  <c r="AJ51" i="3"/>
  <c r="AI51" i="3"/>
  <c r="AH51" i="3"/>
  <c r="AG51" i="3"/>
  <c r="AE51" i="3"/>
  <c r="AC51" i="3"/>
  <c r="AB51" i="3"/>
  <c r="AA51" i="3"/>
  <c r="Z51" i="3"/>
  <c r="Y51" i="3"/>
  <c r="X51" i="3"/>
  <c r="W51" i="3"/>
  <c r="V51" i="3"/>
  <c r="U51" i="3"/>
  <c r="T51" i="3"/>
  <c r="S51" i="3"/>
  <c r="R51" i="3"/>
  <c r="P51" i="3"/>
  <c r="O51" i="3"/>
  <c r="N51" i="3"/>
  <c r="M51" i="3"/>
  <c r="L51" i="3"/>
  <c r="K51" i="3"/>
  <c r="J51" i="3"/>
  <c r="I51" i="3"/>
  <c r="H51" i="3"/>
  <c r="G51" i="3"/>
  <c r="F51" i="3"/>
  <c r="E51" i="3"/>
  <c r="D65" i="4" s="1"/>
  <c r="AQ49" i="3"/>
  <c r="AP63" i="4" s="1"/>
  <c r="AD49" i="3"/>
  <c r="AC63" i="4" s="1"/>
  <c r="AP45" i="3"/>
  <c r="AO45" i="3"/>
  <c r="AN45" i="3"/>
  <c r="AM45" i="3"/>
  <c r="AM137" i="3" s="1"/>
  <c r="AL45" i="3"/>
  <c r="AK45" i="3"/>
  <c r="AJ45" i="3"/>
  <c r="AI45" i="3"/>
  <c r="AH45" i="3"/>
  <c r="AG45" i="3"/>
  <c r="AF45" i="3"/>
  <c r="AF137" i="3" s="1"/>
  <c r="AE45" i="3"/>
  <c r="AE137" i="3" s="1"/>
  <c r="AC45" i="3"/>
  <c r="AC137" i="3" s="1"/>
  <c r="AB45" i="3"/>
  <c r="AA45" i="3"/>
  <c r="Z45" i="3"/>
  <c r="Y45" i="3"/>
  <c r="X45" i="3"/>
  <c r="W45" i="3"/>
  <c r="V45" i="3"/>
  <c r="U45" i="3"/>
  <c r="T45" i="3"/>
  <c r="S45" i="3"/>
  <c r="R45" i="3"/>
  <c r="P45" i="3"/>
  <c r="O45" i="3"/>
  <c r="N45" i="3"/>
  <c r="M45" i="3"/>
  <c r="M137" i="3" s="1"/>
  <c r="L45" i="3"/>
  <c r="L137" i="3" s="1"/>
  <c r="K45" i="3"/>
  <c r="J45" i="3"/>
  <c r="I45" i="3"/>
  <c r="H45" i="3"/>
  <c r="G45" i="3"/>
  <c r="F45" i="3"/>
  <c r="E45" i="3"/>
  <c r="E137" i="3" s="1"/>
  <c r="AQ43" i="3"/>
  <c r="AP57" i="4" s="1"/>
  <c r="AD43" i="3"/>
  <c r="AC57" i="4" s="1"/>
  <c r="C39" i="3"/>
  <c r="AC30" i="3"/>
  <c r="AB30" i="3"/>
  <c r="AA30" i="3"/>
  <c r="Z30" i="3"/>
  <c r="X30" i="3"/>
  <c r="W30" i="3"/>
  <c r="V30" i="3"/>
  <c r="U30" i="3"/>
  <c r="T30" i="3"/>
  <c r="S30" i="3"/>
  <c r="P30" i="3"/>
  <c r="O35" i="4" s="1"/>
  <c r="O30" i="3"/>
  <c r="N35" i="4" s="1"/>
  <c r="N30" i="3"/>
  <c r="M35" i="4" s="1"/>
  <c r="M30" i="3"/>
  <c r="L35" i="4" s="1"/>
  <c r="L30" i="3"/>
  <c r="K35" i="4" s="1"/>
  <c r="J30" i="3"/>
  <c r="I35" i="4" s="1"/>
  <c r="I30" i="3"/>
  <c r="H35" i="4" s="1"/>
  <c r="H30" i="3"/>
  <c r="G35" i="4" s="1"/>
  <c r="G30" i="3"/>
  <c r="F35" i="4" s="1"/>
  <c r="AP33" i="4"/>
  <c r="AP24" i="3"/>
  <c r="AO24" i="3"/>
  <c r="AN24" i="3"/>
  <c r="AM24" i="3"/>
  <c r="AL24" i="3"/>
  <c r="AK24" i="3"/>
  <c r="AJ24" i="3"/>
  <c r="AI24" i="3"/>
  <c r="AH24" i="3"/>
  <c r="AG24" i="3"/>
  <c r="AF24" i="3"/>
  <c r="P24" i="3"/>
  <c r="O29" i="4" s="1"/>
  <c r="O24" i="3"/>
  <c r="N29" i="4" s="1"/>
  <c r="N24" i="3"/>
  <c r="M29" i="4" s="1"/>
  <c r="M24" i="3"/>
  <c r="L29" i="4" s="1"/>
  <c r="L24" i="3"/>
  <c r="K29" i="4" s="1"/>
  <c r="K24" i="3"/>
  <c r="J29" i="4" s="1"/>
  <c r="J24" i="3"/>
  <c r="I29" i="4" s="1"/>
  <c r="I24" i="3"/>
  <c r="H29" i="4" s="1"/>
  <c r="H24" i="3"/>
  <c r="G29" i="4" s="1"/>
  <c r="G24" i="3"/>
  <c r="F29" i="4" s="1"/>
  <c r="F24" i="3"/>
  <c r="E29" i="4" s="1"/>
  <c r="AQ22" i="3"/>
  <c r="AP27" i="4" s="1"/>
  <c r="AD22" i="3"/>
  <c r="AC27" i="4" s="1"/>
  <c r="P18" i="3"/>
  <c r="O23" i="4" s="1"/>
  <c r="O19" i="3"/>
  <c r="N24" i="4" s="1"/>
  <c r="N18" i="3"/>
  <c r="M23" i="4" s="1"/>
  <c r="M18" i="3"/>
  <c r="L23" i="4" s="1"/>
  <c r="L18" i="3"/>
  <c r="K23" i="4" s="1"/>
  <c r="K18" i="3"/>
  <c r="J23" i="4" s="1"/>
  <c r="J18" i="3"/>
  <c r="I23" i="4" s="1"/>
  <c r="I18" i="3"/>
  <c r="H23" i="4" s="1"/>
  <c r="H18" i="3"/>
  <c r="G23" i="4" s="1"/>
  <c r="G18" i="3"/>
  <c r="F23" i="4" s="1"/>
  <c r="F18" i="3"/>
  <c r="E23" i="4" s="1"/>
  <c r="AD16" i="3"/>
  <c r="AC21" i="4" s="1"/>
  <c r="C12" i="3"/>
  <c r="B12" i="3"/>
  <c r="K35" i="2"/>
  <c r="L35" i="2" s="1"/>
  <c r="K34" i="2"/>
  <c r="L34" i="2" s="1"/>
  <c r="K33" i="2"/>
  <c r="L33" i="2" s="1"/>
  <c r="K32" i="2"/>
  <c r="L32" i="2" s="1"/>
  <c r="K31" i="2"/>
  <c r="L31" i="2" s="1"/>
  <c r="K30" i="2"/>
  <c r="L30" i="2" s="1"/>
  <c r="K28" i="2"/>
  <c r="L28" i="2" s="1"/>
  <c r="K27" i="2"/>
  <c r="L27" i="2" s="1"/>
  <c r="K26" i="2"/>
  <c r="L26" i="2" s="1"/>
  <c r="K24" i="2"/>
  <c r="L24" i="2" s="1"/>
  <c r="K23" i="2"/>
  <c r="L23" i="2" s="1"/>
  <c r="K22" i="2"/>
  <c r="L22" i="2" s="1"/>
  <c r="K21" i="2"/>
  <c r="L21" i="2" s="1"/>
  <c r="E21" i="2"/>
  <c r="F21" i="2" s="1"/>
  <c r="K19" i="2"/>
  <c r="L19" i="2" s="1"/>
  <c r="E20" i="2"/>
  <c r="F20" i="2" s="1"/>
  <c r="K18" i="2"/>
  <c r="L18" i="2" s="1"/>
  <c r="E18" i="2"/>
  <c r="F18" i="2" s="1"/>
  <c r="K17" i="2"/>
  <c r="L17" i="2" s="1"/>
  <c r="E17" i="2"/>
  <c r="F17" i="2" s="1"/>
  <c r="K16" i="2"/>
  <c r="L16" i="2" s="1"/>
  <c r="E16" i="2"/>
  <c r="F16" i="2" s="1"/>
  <c r="K15" i="2"/>
  <c r="K14" i="2"/>
  <c r="E14" i="2"/>
  <c r="J137" i="3" l="1"/>
  <c r="K137" i="3"/>
  <c r="I137" i="3"/>
  <c r="H151" i="4" s="1"/>
  <c r="N137" i="3"/>
  <c r="M151" i="4" s="1"/>
  <c r="O137" i="3"/>
  <c r="N151" i="4" s="1"/>
  <c r="F137" i="3"/>
  <c r="G137" i="3"/>
  <c r="F151" i="4" s="1"/>
  <c r="H137" i="3"/>
  <c r="G151" i="4" s="1"/>
  <c r="P137" i="3"/>
  <c r="U137" i="3"/>
  <c r="T151" i="4" s="1"/>
  <c r="AP137" i="3"/>
  <c r="AO137" i="3"/>
  <c r="AN151" i="4" s="1"/>
  <c r="AN137" i="3"/>
  <c r="AM151" i="4" s="1"/>
  <c r="AL137" i="3"/>
  <c r="AK151" i="4" s="1"/>
  <c r="AK137" i="3"/>
  <c r="AJ151" i="4" s="1"/>
  <c r="AJ137" i="3"/>
  <c r="AI151" i="4" s="1"/>
  <c r="AI137" i="3"/>
  <c r="AH151" i="4" s="1"/>
  <c r="AH137" i="3"/>
  <c r="AG151" i="4" s="1"/>
  <c r="AG137" i="3"/>
  <c r="AF151" i="4" s="1"/>
  <c r="AB71" i="4"/>
  <c r="AB151" i="4"/>
  <c r="AB137" i="3"/>
  <c r="AA151" i="4" s="1"/>
  <c r="V137" i="3"/>
  <c r="U151" i="4" s="1"/>
  <c r="Z137" i="3"/>
  <c r="Y151" i="4" s="1"/>
  <c r="Y137" i="3"/>
  <c r="X151" i="4" s="1"/>
  <c r="X137" i="3"/>
  <c r="W151" i="4" s="1"/>
  <c r="W137" i="3"/>
  <c r="V151" i="4" s="1"/>
  <c r="S137" i="3"/>
  <c r="R151" i="4" s="1"/>
  <c r="R137" i="3"/>
  <c r="AG71" i="4"/>
  <c r="AK71" i="4"/>
  <c r="AO71" i="4"/>
  <c r="AO151" i="4"/>
  <c r="AD71" i="4"/>
  <c r="AD151" i="4"/>
  <c r="AH71" i="4"/>
  <c r="AL71" i="4"/>
  <c r="AL151" i="4"/>
  <c r="AE71" i="4"/>
  <c r="AE151" i="4"/>
  <c r="AI71" i="4"/>
  <c r="AM71" i="4"/>
  <c r="AF71" i="4"/>
  <c r="AJ71" i="4"/>
  <c r="AN71" i="4"/>
  <c r="S71" i="4"/>
  <c r="S151" i="4"/>
  <c r="W71" i="4"/>
  <c r="AA71" i="4"/>
  <c r="T71" i="4"/>
  <c r="X71" i="4"/>
  <c r="U71" i="4"/>
  <c r="Y71" i="4"/>
  <c r="V71" i="4"/>
  <c r="Z71" i="4"/>
  <c r="AA60" i="3"/>
  <c r="Z74" i="4" s="1"/>
  <c r="G71" i="4"/>
  <c r="K71" i="4"/>
  <c r="F71" i="4"/>
  <c r="J71" i="4"/>
  <c r="J151" i="4"/>
  <c r="L71" i="4"/>
  <c r="L151" i="4"/>
  <c r="H71" i="4"/>
  <c r="E71" i="4"/>
  <c r="I71" i="4"/>
  <c r="I151" i="4"/>
  <c r="M71" i="4"/>
  <c r="E151" i="4"/>
  <c r="Z151" i="4"/>
  <c r="K151" i="4"/>
  <c r="D59" i="4"/>
  <c r="E22" i="2"/>
  <c r="G46" i="3"/>
  <c r="F60" i="4" s="1"/>
  <c r="F59" i="4"/>
  <c r="O46" i="3"/>
  <c r="N60" i="4" s="1"/>
  <c r="N59" i="4"/>
  <c r="X46" i="3"/>
  <c r="W60" i="4" s="1"/>
  <c r="W59" i="4"/>
  <c r="AG46" i="3"/>
  <c r="AF60" i="4" s="1"/>
  <c r="AF59" i="4"/>
  <c r="AO46" i="3"/>
  <c r="AN60" i="4" s="1"/>
  <c r="AN59" i="4"/>
  <c r="M52" i="3"/>
  <c r="L66" i="4" s="1"/>
  <c r="L65" i="4"/>
  <c r="H46" i="3"/>
  <c r="G60" i="4" s="1"/>
  <c r="G59" i="4"/>
  <c r="L46" i="3"/>
  <c r="K60" i="4" s="1"/>
  <c r="K59" i="4"/>
  <c r="P46" i="3"/>
  <c r="O60" i="4" s="1"/>
  <c r="O59" i="4"/>
  <c r="U46" i="3"/>
  <c r="T60" i="4" s="1"/>
  <c r="T59" i="4"/>
  <c r="Y46" i="3"/>
  <c r="X60" i="4" s="1"/>
  <c r="X59" i="4"/>
  <c r="AC46" i="3"/>
  <c r="AB60" i="4" s="1"/>
  <c r="AB59" i="4"/>
  <c r="AH46" i="3"/>
  <c r="AG60" i="4" s="1"/>
  <c r="AG59" i="4"/>
  <c r="AL46" i="3"/>
  <c r="AK60" i="4" s="1"/>
  <c r="AK59" i="4"/>
  <c r="AP46" i="3"/>
  <c r="AO60" i="4" s="1"/>
  <c r="AO59" i="4"/>
  <c r="F52" i="3"/>
  <c r="E66" i="4" s="1"/>
  <c r="E65" i="4"/>
  <c r="J52" i="3"/>
  <c r="I66" i="4" s="1"/>
  <c r="I65" i="4"/>
  <c r="N52" i="3"/>
  <c r="M66" i="4" s="1"/>
  <c r="M65" i="4"/>
  <c r="S52" i="3"/>
  <c r="R66" i="4" s="1"/>
  <c r="R65" i="4"/>
  <c r="W52" i="3"/>
  <c r="V66" i="4" s="1"/>
  <c r="V65" i="4"/>
  <c r="AA52" i="3"/>
  <c r="Z66" i="4" s="1"/>
  <c r="Z65" i="4"/>
  <c r="AE66" i="4"/>
  <c r="AE65" i="4"/>
  <c r="AJ52" i="3"/>
  <c r="AI66" i="4" s="1"/>
  <c r="AI65" i="4"/>
  <c r="AN52" i="3"/>
  <c r="AM66" i="4" s="1"/>
  <c r="AM65" i="4"/>
  <c r="I46" i="3"/>
  <c r="H60" i="4" s="1"/>
  <c r="H59" i="4"/>
  <c r="M46" i="3"/>
  <c r="L60" i="4" s="1"/>
  <c r="L59" i="4"/>
  <c r="R46" i="3"/>
  <c r="Q60" i="4" s="1"/>
  <c r="Q59" i="4"/>
  <c r="V46" i="3"/>
  <c r="U60" i="4" s="1"/>
  <c r="U59" i="4"/>
  <c r="Z46" i="3"/>
  <c r="Y60" i="4" s="1"/>
  <c r="Y59" i="4"/>
  <c r="AE46" i="3"/>
  <c r="AD60" i="4" s="1"/>
  <c r="AD59" i="4"/>
  <c r="AI46" i="3"/>
  <c r="AH60" i="4" s="1"/>
  <c r="AH59" i="4"/>
  <c r="AM46" i="3"/>
  <c r="AL60" i="4" s="1"/>
  <c r="AL59" i="4"/>
  <c r="G52" i="3"/>
  <c r="F66" i="4" s="1"/>
  <c r="F65" i="4"/>
  <c r="K52" i="3"/>
  <c r="J66" i="4" s="1"/>
  <c r="J65" i="4"/>
  <c r="O52" i="3"/>
  <c r="N66" i="4" s="1"/>
  <c r="N65" i="4"/>
  <c r="T52" i="3"/>
  <c r="S66" i="4" s="1"/>
  <c r="S65" i="4"/>
  <c r="X52" i="3"/>
  <c r="W66" i="4" s="1"/>
  <c r="W65" i="4"/>
  <c r="AB52" i="3"/>
  <c r="AA66" i="4" s="1"/>
  <c r="AA65" i="4"/>
  <c r="AG52" i="3"/>
  <c r="AF66" i="4" s="1"/>
  <c r="AF65" i="4"/>
  <c r="AK52" i="3"/>
  <c r="AJ66" i="4" s="1"/>
  <c r="AJ65" i="4"/>
  <c r="AO52" i="3"/>
  <c r="AN66" i="4" s="1"/>
  <c r="AN65" i="4"/>
  <c r="F46" i="3"/>
  <c r="E60" i="4" s="1"/>
  <c r="E59" i="4"/>
  <c r="J46" i="3"/>
  <c r="I60" i="4" s="1"/>
  <c r="I59" i="4"/>
  <c r="N46" i="3"/>
  <c r="M60" i="4" s="1"/>
  <c r="M59" i="4"/>
  <c r="S46" i="3"/>
  <c r="R60" i="4" s="1"/>
  <c r="R59" i="4"/>
  <c r="W46" i="3"/>
  <c r="V60" i="4" s="1"/>
  <c r="V59" i="4"/>
  <c r="AA46" i="3"/>
  <c r="Z60" i="4" s="1"/>
  <c r="Z59" i="4"/>
  <c r="AF46" i="3"/>
  <c r="AE60" i="4" s="1"/>
  <c r="AE59" i="4"/>
  <c r="AJ46" i="3"/>
  <c r="AI60" i="4" s="1"/>
  <c r="AI59" i="4"/>
  <c r="AN46" i="3"/>
  <c r="AM60" i="4" s="1"/>
  <c r="AM59" i="4"/>
  <c r="H52" i="3"/>
  <c r="G66" i="4" s="1"/>
  <c r="G65" i="4"/>
  <c r="L52" i="3"/>
  <c r="K66" i="4" s="1"/>
  <c r="K65" i="4"/>
  <c r="P52" i="3"/>
  <c r="O66" i="4" s="1"/>
  <c r="O65" i="4"/>
  <c r="U52" i="3"/>
  <c r="T66" i="4" s="1"/>
  <c r="T65" i="4"/>
  <c r="Y52" i="3"/>
  <c r="X66" i="4" s="1"/>
  <c r="X65" i="4"/>
  <c r="AC52" i="3"/>
  <c r="AB66" i="4" s="1"/>
  <c r="AB65" i="4"/>
  <c r="AH52" i="3"/>
  <c r="AG66" i="4" s="1"/>
  <c r="AG65" i="4"/>
  <c r="AL52" i="3"/>
  <c r="AK66" i="4" s="1"/>
  <c r="AK65" i="4"/>
  <c r="AP52" i="3"/>
  <c r="AO66" i="4" s="1"/>
  <c r="AO65" i="4"/>
  <c r="K46" i="3"/>
  <c r="J60" i="4" s="1"/>
  <c r="J59" i="4"/>
  <c r="T46" i="3"/>
  <c r="S60" i="4" s="1"/>
  <c r="S59" i="4"/>
  <c r="AB46" i="3"/>
  <c r="AA60" i="4" s="1"/>
  <c r="AA59" i="4"/>
  <c r="AK46" i="3"/>
  <c r="AJ60" i="4" s="1"/>
  <c r="AJ59" i="4"/>
  <c r="I52" i="3"/>
  <c r="H66" i="4" s="1"/>
  <c r="H65" i="4"/>
  <c r="R52" i="3"/>
  <c r="Q66" i="4" s="1"/>
  <c r="Q65" i="4"/>
  <c r="V52" i="3"/>
  <c r="U66" i="4" s="1"/>
  <c r="U65" i="4"/>
  <c r="Z52" i="3"/>
  <c r="Y66" i="4" s="1"/>
  <c r="Y65" i="4"/>
  <c r="AE52" i="3"/>
  <c r="AD66" i="4" s="1"/>
  <c r="AD65" i="4"/>
  <c r="AI52" i="3"/>
  <c r="AH66" i="4" s="1"/>
  <c r="AH65" i="4"/>
  <c r="AM52" i="3"/>
  <c r="AL66" i="4" s="1"/>
  <c r="AL65" i="4"/>
  <c r="K22" i="5"/>
  <c r="F12" i="5"/>
  <c r="E12" i="5"/>
  <c r="D12" i="5"/>
  <c r="AP15" i="4"/>
  <c r="AD15" i="4"/>
  <c r="AC15" i="4"/>
  <c r="Q15" i="4"/>
  <c r="P15" i="4"/>
  <c r="D15" i="4"/>
  <c r="AQ145" i="3"/>
  <c r="AE145" i="3"/>
  <c r="AD145" i="3"/>
  <c r="R145" i="3"/>
  <c r="Q145" i="3"/>
  <c r="E145" i="3"/>
  <c r="AQ38" i="3"/>
  <c r="AE38" i="3"/>
  <c r="AD38" i="3"/>
  <c r="R38" i="3"/>
  <c r="E38" i="3"/>
  <c r="Q38" i="3"/>
  <c r="AQ11" i="3"/>
  <c r="AE11" i="3"/>
  <c r="AD11" i="3"/>
  <c r="R11" i="3"/>
  <c r="Q11" i="3"/>
  <c r="E11" i="3"/>
  <c r="M58" i="3"/>
  <c r="L72" i="4" s="1"/>
  <c r="V58" i="3"/>
  <c r="U72" i="4" s="1"/>
  <c r="AE58" i="3"/>
  <c r="AD72" i="4" s="1"/>
  <c r="AM58" i="3"/>
  <c r="AL72" i="4" s="1"/>
  <c r="F58" i="3"/>
  <c r="E72" i="4" s="1"/>
  <c r="J58" i="3"/>
  <c r="I72" i="4" s="1"/>
  <c r="N58" i="3"/>
  <c r="M72" i="4" s="1"/>
  <c r="S58" i="3"/>
  <c r="R72" i="4" s="1"/>
  <c r="W58" i="3"/>
  <c r="V72" i="4" s="1"/>
  <c r="AA58" i="3"/>
  <c r="Z72" i="4" s="1"/>
  <c r="AF58" i="3"/>
  <c r="AE72" i="4" s="1"/>
  <c r="AJ58" i="3"/>
  <c r="AI72" i="4" s="1"/>
  <c r="AN58" i="3"/>
  <c r="AM72" i="4" s="1"/>
  <c r="G58" i="3"/>
  <c r="F72" i="4" s="1"/>
  <c r="K58" i="3"/>
  <c r="J72" i="4" s="1"/>
  <c r="O58" i="3"/>
  <c r="N72" i="4" s="1"/>
  <c r="T58" i="3"/>
  <c r="S72" i="4" s="1"/>
  <c r="X58" i="3"/>
  <c r="W72" i="4" s="1"/>
  <c r="AB58" i="3"/>
  <c r="AA72" i="4" s="1"/>
  <c r="AG58" i="3"/>
  <c r="AF72" i="4" s="1"/>
  <c r="AK58" i="3"/>
  <c r="AJ72" i="4" s="1"/>
  <c r="AO58" i="3"/>
  <c r="AN72" i="4" s="1"/>
  <c r="E52" i="3"/>
  <c r="D66" i="4" s="1"/>
  <c r="H58" i="3"/>
  <c r="G72" i="4" s="1"/>
  <c r="L58" i="3"/>
  <c r="K72" i="4" s="1"/>
  <c r="P58" i="3"/>
  <c r="O72" i="4" s="1"/>
  <c r="O151" i="4"/>
  <c r="U58" i="3"/>
  <c r="T72" i="4" s="1"/>
  <c r="Y58" i="3"/>
  <c r="X72" i="4" s="1"/>
  <c r="AC58" i="3"/>
  <c r="AB72" i="4" s="1"/>
  <c r="AH58" i="3"/>
  <c r="AG72" i="4" s="1"/>
  <c r="AL58" i="3"/>
  <c r="AK72" i="4" s="1"/>
  <c r="AP58" i="3"/>
  <c r="AO72" i="4" s="1"/>
  <c r="I58" i="3"/>
  <c r="H72" i="4" s="1"/>
  <c r="R58" i="3"/>
  <c r="Q72" i="4" s="1"/>
  <c r="Z58" i="3"/>
  <c r="Y72" i="4" s="1"/>
  <c r="AI58" i="3"/>
  <c r="AH72" i="4" s="1"/>
  <c r="AI25" i="3"/>
  <c r="AH30" i="4" s="1"/>
  <c r="AH29" i="4"/>
  <c r="U31" i="3"/>
  <c r="T36" i="4" s="1"/>
  <c r="T35" i="4"/>
  <c r="AD36" i="4"/>
  <c r="AD35" i="4"/>
  <c r="AL36" i="4"/>
  <c r="AL35" i="4"/>
  <c r="AJ24" i="4"/>
  <c r="AJ23" i="4"/>
  <c r="AF25" i="3"/>
  <c r="AE30" i="4" s="1"/>
  <c r="AE29" i="4"/>
  <c r="AN25" i="3"/>
  <c r="AM30" i="4" s="1"/>
  <c r="AM29" i="4"/>
  <c r="V31" i="3"/>
  <c r="U36" i="4" s="1"/>
  <c r="U35" i="4"/>
  <c r="AI36" i="4"/>
  <c r="AI35" i="4"/>
  <c r="AD24" i="4"/>
  <c r="AD23" i="4"/>
  <c r="AH24" i="4"/>
  <c r="AH23" i="4"/>
  <c r="AL24" i="4"/>
  <c r="AL23" i="4"/>
  <c r="AH25" i="3"/>
  <c r="AG30" i="4" s="1"/>
  <c r="AG29" i="4"/>
  <c r="AL25" i="3"/>
  <c r="AK30" i="4" s="1"/>
  <c r="AK29" i="4"/>
  <c r="AP25" i="3"/>
  <c r="AO30" i="4" s="1"/>
  <c r="AO29" i="4"/>
  <c r="T31" i="3"/>
  <c r="S36" i="4" s="1"/>
  <c r="S35" i="4"/>
  <c r="X31" i="3"/>
  <c r="W36" i="4" s="1"/>
  <c r="W35" i="4"/>
  <c r="AC31" i="3"/>
  <c r="AB36" i="4" s="1"/>
  <c r="AB35" i="4"/>
  <c r="AG36" i="4"/>
  <c r="AG35" i="4"/>
  <c r="AK36" i="4"/>
  <c r="AK35" i="4"/>
  <c r="AO35" i="4"/>
  <c r="AE24" i="4"/>
  <c r="AE23" i="4"/>
  <c r="AM24" i="4"/>
  <c r="AM23" i="4"/>
  <c r="AD30" i="4"/>
  <c r="AD29" i="4"/>
  <c r="AM25" i="3"/>
  <c r="AL30" i="4" s="1"/>
  <c r="AL29" i="4"/>
  <c r="Z31" i="3"/>
  <c r="Y36" i="4" s="1"/>
  <c r="Y35" i="4"/>
  <c r="AN24" i="4"/>
  <c r="AN23" i="4"/>
  <c r="AJ25" i="3"/>
  <c r="AI30" i="4" s="1"/>
  <c r="AI29" i="4"/>
  <c r="AE36" i="4"/>
  <c r="AE35" i="4"/>
  <c r="AI24" i="4"/>
  <c r="AI23" i="4"/>
  <c r="AH36" i="4"/>
  <c r="AH35" i="4"/>
  <c r="AF24" i="4"/>
  <c r="AF23" i="4"/>
  <c r="AA31" i="3"/>
  <c r="Z36" i="4" s="1"/>
  <c r="Z35" i="4"/>
  <c r="AM36" i="4"/>
  <c r="AM35" i="4"/>
  <c r="AG24" i="4"/>
  <c r="AG23" i="4"/>
  <c r="AK24" i="4"/>
  <c r="AK23" i="4"/>
  <c r="AO24" i="4"/>
  <c r="AO23" i="4"/>
  <c r="AG25" i="3"/>
  <c r="AF30" i="4" s="1"/>
  <c r="AF29" i="4"/>
  <c r="AK25" i="3"/>
  <c r="AJ30" i="4" s="1"/>
  <c r="AJ29" i="4"/>
  <c r="AO25" i="3"/>
  <c r="AN30" i="4" s="1"/>
  <c r="AN29" i="4"/>
  <c r="S31" i="3"/>
  <c r="R36" i="4" s="1"/>
  <c r="R35" i="4"/>
  <c r="W31" i="3"/>
  <c r="V36" i="4" s="1"/>
  <c r="V35" i="4"/>
  <c r="AB31" i="3"/>
  <c r="AA36" i="4" s="1"/>
  <c r="AA35" i="4"/>
  <c r="AF36" i="4"/>
  <c r="AF35" i="4"/>
  <c r="AJ36" i="4"/>
  <c r="AJ35" i="4"/>
  <c r="AN36" i="4"/>
  <c r="AN35" i="4"/>
  <c r="M19" i="3"/>
  <c r="L24" i="4" s="1"/>
  <c r="G19" i="3"/>
  <c r="F24" i="4" s="1"/>
  <c r="K19" i="3"/>
  <c r="J24" i="4" s="1"/>
  <c r="G25" i="3"/>
  <c r="F30" i="4" s="1"/>
  <c r="K25" i="3"/>
  <c r="J30" i="4" s="1"/>
  <c r="O25" i="3"/>
  <c r="N30" i="4" s="1"/>
  <c r="H31" i="3"/>
  <c r="G36" i="4" s="1"/>
  <c r="M31" i="3"/>
  <c r="L36" i="4" s="1"/>
  <c r="I25" i="3"/>
  <c r="H30" i="4" s="1"/>
  <c r="O31" i="3"/>
  <c r="N36" i="4" s="1"/>
  <c r="H19" i="3"/>
  <c r="G24" i="4" s="1"/>
  <c r="L19" i="3"/>
  <c r="K24" i="4" s="1"/>
  <c r="P19" i="3"/>
  <c r="O24" i="4" s="1"/>
  <c r="H25" i="3"/>
  <c r="G30" i="4" s="1"/>
  <c r="L25" i="3"/>
  <c r="K30" i="4" s="1"/>
  <c r="P25" i="3"/>
  <c r="O30" i="4" s="1"/>
  <c r="I31" i="3"/>
  <c r="H36" i="4" s="1"/>
  <c r="N31" i="3"/>
  <c r="M36" i="4" s="1"/>
  <c r="I19" i="3"/>
  <c r="H24" i="4" s="1"/>
  <c r="M25" i="3"/>
  <c r="L30" i="4" s="1"/>
  <c r="J31" i="3"/>
  <c r="I36" i="4" s="1"/>
  <c r="J19" i="3"/>
  <c r="I24" i="4" s="1"/>
  <c r="N19" i="3"/>
  <c r="M24" i="4" s="1"/>
  <c r="F25" i="3"/>
  <c r="E30" i="4" s="1"/>
  <c r="J25" i="3"/>
  <c r="I30" i="4" s="1"/>
  <c r="N25" i="3"/>
  <c r="M30" i="4" s="1"/>
  <c r="G31" i="3"/>
  <c r="F36" i="4" s="1"/>
  <c r="L31" i="3"/>
  <c r="K36" i="4" s="1"/>
  <c r="P31" i="3"/>
  <c r="O36" i="4" s="1"/>
  <c r="L15" i="2"/>
  <c r="K36" i="2"/>
  <c r="F33" i="3"/>
  <c r="E38" i="4" s="1"/>
  <c r="F19" i="3"/>
  <c r="E24" i="4" s="1"/>
  <c r="E46" i="3"/>
  <c r="F14" i="2"/>
  <c r="L14" i="2"/>
  <c r="F15" i="2"/>
  <c r="AE33" i="3"/>
  <c r="AD38" i="4" s="1"/>
  <c r="I33" i="3"/>
  <c r="H38" i="4" s="1"/>
  <c r="M33" i="3"/>
  <c r="L38" i="4" s="1"/>
  <c r="R33" i="3"/>
  <c r="V33" i="3"/>
  <c r="U38" i="4" s="1"/>
  <c r="Z33" i="3"/>
  <c r="Y38" i="4" s="1"/>
  <c r="AI33" i="3"/>
  <c r="AH38" i="4" s="1"/>
  <c r="AM33" i="3"/>
  <c r="AL38" i="4" s="1"/>
  <c r="J33" i="3"/>
  <c r="I38" i="4" s="1"/>
  <c r="N33" i="3"/>
  <c r="M38" i="4" s="1"/>
  <c r="S33" i="3"/>
  <c r="R38" i="4" s="1"/>
  <c r="W33" i="3"/>
  <c r="V38" i="4" s="1"/>
  <c r="AA33" i="3"/>
  <c r="Z38" i="4" s="1"/>
  <c r="AF33" i="3"/>
  <c r="AE38" i="4" s="1"/>
  <c r="AJ33" i="3"/>
  <c r="AI38" i="4" s="1"/>
  <c r="AN33" i="3"/>
  <c r="AM38" i="4" s="1"/>
  <c r="K33" i="3"/>
  <c r="J38" i="4" s="1"/>
  <c r="T33" i="3"/>
  <c r="S38" i="4" s="1"/>
  <c r="AB33" i="3"/>
  <c r="AA38" i="4" s="1"/>
  <c r="AK33" i="3"/>
  <c r="AJ38" i="4" s="1"/>
  <c r="G33" i="3"/>
  <c r="F38" i="4" s="1"/>
  <c r="O33" i="3"/>
  <c r="N38" i="4" s="1"/>
  <c r="X33" i="3"/>
  <c r="W38" i="4" s="1"/>
  <c r="AG33" i="3"/>
  <c r="AF38" i="4" s="1"/>
  <c r="AO33" i="3"/>
  <c r="AN38" i="4" s="1"/>
  <c r="H33" i="3"/>
  <c r="G38" i="4" s="1"/>
  <c r="L33" i="3"/>
  <c r="K38" i="4" s="1"/>
  <c r="P33" i="3"/>
  <c r="O38" i="4" s="1"/>
  <c r="U33" i="3"/>
  <c r="T38" i="4" s="1"/>
  <c r="Y33" i="3"/>
  <c r="X38" i="4" s="1"/>
  <c r="AB38" i="4"/>
  <c r="AH33" i="3"/>
  <c r="AG38" i="4" s="1"/>
  <c r="AL33" i="3"/>
  <c r="AK38" i="4" s="1"/>
  <c r="AP33" i="3"/>
  <c r="AO38" i="4" s="1"/>
  <c r="Q18" i="3"/>
  <c r="P23" i="4" s="1"/>
  <c r="Q24" i="3"/>
  <c r="P29" i="4" s="1"/>
  <c r="Q30" i="3"/>
  <c r="P35" i="4" s="1"/>
  <c r="Q45" i="3"/>
  <c r="P59" i="4" s="1"/>
  <c r="E60" i="3"/>
  <c r="D74" i="4" s="1"/>
  <c r="AD45" i="3"/>
  <c r="AC59" i="4" s="1"/>
  <c r="Q51" i="3"/>
  <c r="P65" i="4" s="1"/>
  <c r="AD51" i="3"/>
  <c r="AC65" i="4" s="1"/>
  <c r="Q57" i="3"/>
  <c r="P71" i="4" s="1"/>
  <c r="AQ18" i="3"/>
  <c r="AP23" i="4" s="1"/>
  <c r="U60" i="3"/>
  <c r="T74" i="4" s="1"/>
  <c r="Y60" i="3"/>
  <c r="X74" i="4" s="1"/>
  <c r="AC60" i="3"/>
  <c r="AB74" i="4" s="1"/>
  <c r="AH60" i="3"/>
  <c r="AG74" i="4" s="1"/>
  <c r="AL60" i="3"/>
  <c r="AK74" i="4" s="1"/>
  <c r="AP60" i="3"/>
  <c r="AO74" i="4" s="1"/>
  <c r="S60" i="3"/>
  <c r="R74" i="4" s="1"/>
  <c r="W60" i="3"/>
  <c r="V74" i="4" s="1"/>
  <c r="AQ57" i="3"/>
  <c r="AP71" i="4" s="1"/>
  <c r="K60" i="3"/>
  <c r="J74" i="4" s="1"/>
  <c r="AD24" i="3"/>
  <c r="AC29" i="4" s="1"/>
  <c r="AQ24" i="3"/>
  <c r="AP29" i="4" s="1"/>
  <c r="AD30" i="3"/>
  <c r="AC35" i="4" s="1"/>
  <c r="AQ30" i="3"/>
  <c r="AP35" i="4" s="1"/>
  <c r="G60" i="3"/>
  <c r="F74" i="4" s="1"/>
  <c r="O60" i="3"/>
  <c r="N74" i="4" s="1"/>
  <c r="AG60" i="3"/>
  <c r="AF74" i="4" s="1"/>
  <c r="AK60" i="3"/>
  <c r="AJ74" i="4" s="1"/>
  <c r="AO60" i="3"/>
  <c r="AN74" i="4" s="1"/>
  <c r="R60" i="3"/>
  <c r="Q74" i="4" s="1"/>
  <c r="V60" i="3"/>
  <c r="U74" i="4" s="1"/>
  <c r="Z60" i="3"/>
  <c r="Y74" i="4" s="1"/>
  <c r="AQ45" i="3"/>
  <c r="AP59" i="4" s="1"/>
  <c r="AI60" i="3"/>
  <c r="AH74" i="4" s="1"/>
  <c r="AM60" i="3"/>
  <c r="AL74" i="4" s="1"/>
  <c r="AC23" i="4"/>
  <c r="AQ51" i="3"/>
  <c r="AP65" i="4" s="1"/>
  <c r="E22" i="5"/>
  <c r="F22" i="5"/>
  <c r="L22" i="5"/>
  <c r="D22" i="5"/>
  <c r="J22" i="5"/>
  <c r="I60" i="3"/>
  <c r="H74" i="4" s="1"/>
  <c r="F60" i="3"/>
  <c r="E74" i="4" s="1"/>
  <c r="J60" i="3"/>
  <c r="I74" i="4" s="1"/>
  <c r="N60" i="3"/>
  <c r="M74" i="4" s="1"/>
  <c r="AD57" i="3"/>
  <c r="AC71" i="4" s="1"/>
  <c r="AE60" i="3"/>
  <c r="AD74" i="4" s="1"/>
  <c r="M60" i="3"/>
  <c r="L74" i="4" s="1"/>
  <c r="H60" i="3"/>
  <c r="G74" i="4" s="1"/>
  <c r="L60" i="3"/>
  <c r="K74" i="4" s="1"/>
  <c r="P60" i="3"/>
  <c r="O74" i="4" s="1"/>
  <c r="T60" i="3"/>
  <c r="S74" i="4" s="1"/>
  <c r="X60" i="3"/>
  <c r="W74" i="4" s="1"/>
  <c r="AB60" i="3"/>
  <c r="AA74" i="4" s="1"/>
  <c r="AF60" i="3"/>
  <c r="AE74" i="4" s="1"/>
  <c r="AJ60" i="3"/>
  <c r="AI74" i="4" s="1"/>
  <c r="AN60" i="3"/>
  <c r="AM74" i="4" s="1"/>
  <c r="Q38" i="4" l="1"/>
  <c r="AD33" i="3"/>
  <c r="Q151" i="4"/>
  <c r="AD137" i="3"/>
  <c r="AO36" i="4"/>
  <c r="AP32" i="3"/>
  <c r="F22" i="2"/>
  <c r="AF59" i="3"/>
  <c r="AE73" i="4" s="1"/>
  <c r="AE152" i="4" s="1"/>
  <c r="N59" i="3"/>
  <c r="M73" i="4" s="1"/>
  <c r="M152" i="4" s="1"/>
  <c r="M162" i="4" s="1"/>
  <c r="AD52" i="3"/>
  <c r="AC66" i="4" s="1"/>
  <c r="AN59" i="3"/>
  <c r="AM73" i="4" s="1"/>
  <c r="AM152" i="4" s="1"/>
  <c r="Z59" i="3"/>
  <c r="Y73" i="4" s="1"/>
  <c r="Y152" i="4" s="1"/>
  <c r="Y162" i="4" s="1"/>
  <c r="AQ46" i="3"/>
  <c r="AP60" i="4" s="1"/>
  <c r="F59" i="3"/>
  <c r="E73" i="4" s="1"/>
  <c r="E152" i="4" s="1"/>
  <c r="E162" i="4" s="1"/>
  <c r="Y59" i="3"/>
  <c r="X73" i="4" s="1"/>
  <c r="X152" i="4" s="1"/>
  <c r="X162" i="4" s="1"/>
  <c r="AK59" i="3"/>
  <c r="AJ73" i="4" s="1"/>
  <c r="AJ152" i="4" s="1"/>
  <c r="AH59" i="3"/>
  <c r="AG73" i="4" s="1"/>
  <c r="AG152" i="4" s="1"/>
  <c r="AC59" i="3"/>
  <c r="AB73" i="4" s="1"/>
  <c r="AB152" i="4" s="1"/>
  <c r="AB162" i="4" s="1"/>
  <c r="U59" i="3"/>
  <c r="T73" i="4" s="1"/>
  <c r="T152" i="4" s="1"/>
  <c r="T162" i="4" s="1"/>
  <c r="AP59" i="3"/>
  <c r="AO73" i="4" s="1"/>
  <c r="AO152" i="4" s="1"/>
  <c r="H59" i="3"/>
  <c r="G73" i="4" s="1"/>
  <c r="Q52" i="3"/>
  <c r="P66" i="4" s="1"/>
  <c r="AM59" i="3"/>
  <c r="AL73" i="4" s="1"/>
  <c r="AL152" i="4" s="1"/>
  <c r="X59" i="3"/>
  <c r="W73" i="4" s="1"/>
  <c r="W152" i="4" s="1"/>
  <c r="W162" i="4" s="1"/>
  <c r="W59" i="3"/>
  <c r="V73" i="4" s="1"/>
  <c r="V152" i="4" s="1"/>
  <c r="V162" i="4" s="1"/>
  <c r="AI59" i="3"/>
  <c r="AH73" i="4" s="1"/>
  <c r="AH152" i="4" s="1"/>
  <c r="AL59" i="3"/>
  <c r="AK73" i="4" s="1"/>
  <c r="AK152" i="4" s="1"/>
  <c r="P59" i="3"/>
  <c r="O73" i="4" s="1"/>
  <c r="O152" i="4" s="1"/>
  <c r="O162" i="4" s="1"/>
  <c r="T59" i="3"/>
  <c r="S73" i="4" s="1"/>
  <c r="S152" i="4" s="1"/>
  <c r="S162" i="4" s="1"/>
  <c r="Q58" i="3"/>
  <c r="P72" i="4" s="1"/>
  <c r="AQ52" i="3"/>
  <c r="AP66" i="4" s="1"/>
  <c r="AJ59" i="3"/>
  <c r="AI73" i="4" s="1"/>
  <c r="AI152" i="4" s="1"/>
  <c r="S59" i="3"/>
  <c r="R73" i="4" s="1"/>
  <c r="R152" i="4" s="1"/>
  <c r="R162" i="4" s="1"/>
  <c r="AE59" i="3"/>
  <c r="AD73" i="4" s="1"/>
  <c r="AD152" i="4" s="1"/>
  <c r="AD162" i="4" s="1"/>
  <c r="AO59" i="3"/>
  <c r="AN73" i="4" s="1"/>
  <c r="AN152" i="4" s="1"/>
  <c r="O59" i="3"/>
  <c r="N73" i="4" s="1"/>
  <c r="N152" i="4" s="1"/>
  <c r="N162" i="4" s="1"/>
  <c r="K59" i="3"/>
  <c r="J73" i="4" s="1"/>
  <c r="J152" i="4" s="1"/>
  <c r="J162" i="4" s="1"/>
  <c r="E59" i="3"/>
  <c r="D73" i="4" s="1"/>
  <c r="E163" i="4" s="1"/>
  <c r="V59" i="3"/>
  <c r="U73" i="4" s="1"/>
  <c r="U152" i="4" s="1"/>
  <c r="U162" i="4" s="1"/>
  <c r="G59" i="3"/>
  <c r="F73" i="4" s="1"/>
  <c r="F152" i="4" s="1"/>
  <c r="F162" i="4" s="1"/>
  <c r="AA59" i="3"/>
  <c r="Z73" i="4" s="1"/>
  <c r="Z152" i="4" s="1"/>
  <c r="Z162" i="4" s="1"/>
  <c r="J59" i="3"/>
  <c r="I73" i="4" s="1"/>
  <c r="I152" i="4" s="1"/>
  <c r="I162" i="4" s="1"/>
  <c r="I59" i="3"/>
  <c r="H73" i="4" s="1"/>
  <c r="H152" i="4" s="1"/>
  <c r="H162" i="4" s="1"/>
  <c r="M59" i="3"/>
  <c r="L73" i="4" s="1"/>
  <c r="L152" i="4" s="1"/>
  <c r="L162" i="4" s="1"/>
  <c r="L59" i="3"/>
  <c r="K73" i="4" s="1"/>
  <c r="K152" i="4" s="1"/>
  <c r="K162" i="4" s="1"/>
  <c r="AG59" i="3"/>
  <c r="AF73" i="4" s="1"/>
  <c r="AF152" i="4" s="1"/>
  <c r="AB59" i="3"/>
  <c r="AA73" i="4" s="1"/>
  <c r="AA152" i="4" s="1"/>
  <c r="AA162" i="4" s="1"/>
  <c r="D60" i="4"/>
  <c r="E147" i="3"/>
  <c r="D151" i="4"/>
  <c r="AQ137" i="3"/>
  <c r="AP151" i="4" s="1"/>
  <c r="Q31" i="3"/>
  <c r="P36" i="4" s="1"/>
  <c r="AD31" i="3"/>
  <c r="AC36" i="4" s="1"/>
  <c r="AQ31" i="3"/>
  <c r="AP36" i="4" s="1"/>
  <c r="Q19" i="3"/>
  <c r="P24" i="4" s="1"/>
  <c r="L36" i="2"/>
  <c r="Q25" i="3"/>
  <c r="P30" i="4" s="1"/>
  <c r="AD58" i="3"/>
  <c r="AC72" i="4" s="1"/>
  <c r="AQ58" i="3"/>
  <c r="AP72" i="4" s="1"/>
  <c r="N32" i="3"/>
  <c r="M37" i="4" s="1"/>
  <c r="R32" i="3"/>
  <c r="Q37" i="4" s="1"/>
  <c r="I32" i="3"/>
  <c r="H37" i="4" s="1"/>
  <c r="P32" i="3"/>
  <c r="O37" i="4" s="1"/>
  <c r="H32" i="3"/>
  <c r="G37" i="4" s="1"/>
  <c r="K32" i="3"/>
  <c r="J37" i="4" s="1"/>
  <c r="R59" i="3"/>
  <c r="Q73" i="4" s="1"/>
  <c r="Q152" i="4" s="1"/>
  <c r="J32" i="3"/>
  <c r="I37" i="4" s="1"/>
  <c r="M32" i="3"/>
  <c r="L37" i="4" s="1"/>
  <c r="L32" i="3"/>
  <c r="K37" i="4" s="1"/>
  <c r="O32" i="3"/>
  <c r="N37" i="4" s="1"/>
  <c r="AD19" i="3"/>
  <c r="AC24" i="4" s="1"/>
  <c r="G32" i="3"/>
  <c r="F37" i="4" s="1"/>
  <c r="AQ19" i="3"/>
  <c r="AP24" i="4" s="1"/>
  <c r="F32" i="3"/>
  <c r="E37" i="4" s="1"/>
  <c r="Q46" i="3"/>
  <c r="P60" i="4" s="1"/>
  <c r="AD46" i="3"/>
  <c r="AC60" i="4" s="1"/>
  <c r="Q60" i="3"/>
  <c r="P74" i="4" s="1"/>
  <c r="Q33" i="3"/>
  <c r="AQ60" i="3"/>
  <c r="AP74" i="4" s="1"/>
  <c r="AK147" i="3"/>
  <c r="AK148" i="3" s="1"/>
  <c r="AQ33" i="3"/>
  <c r="AO147" i="3"/>
  <c r="AO148" i="3" s="1"/>
  <c r="K147" i="3"/>
  <c r="K148" i="3" s="1"/>
  <c r="Z147" i="3"/>
  <c r="Z148" i="3" s="1"/>
  <c r="H147" i="3"/>
  <c r="H148" i="3" s="1"/>
  <c r="AI147" i="3"/>
  <c r="AI148" i="3" s="1"/>
  <c r="AP147" i="3"/>
  <c r="AP148" i="3" s="1"/>
  <c r="Y147" i="3"/>
  <c r="Y148" i="3" s="1"/>
  <c r="AJ147" i="3"/>
  <c r="AJ148" i="3" s="1"/>
  <c r="G147" i="3"/>
  <c r="G148" i="3" s="1"/>
  <c r="N147" i="3"/>
  <c r="N148" i="3" s="1"/>
  <c r="W147" i="3"/>
  <c r="W148" i="3" s="1"/>
  <c r="X147" i="3"/>
  <c r="X148" i="3" s="1"/>
  <c r="AF147" i="3"/>
  <c r="AF148" i="3" s="1"/>
  <c r="P147" i="3"/>
  <c r="P148" i="3" s="1"/>
  <c r="M147" i="3"/>
  <c r="M148" i="3" s="1"/>
  <c r="J147" i="3"/>
  <c r="J148" i="3" s="1"/>
  <c r="AH147" i="3"/>
  <c r="AH148" i="3" s="1"/>
  <c r="S147" i="3"/>
  <c r="S148" i="3" s="1"/>
  <c r="AN147" i="3"/>
  <c r="AN148" i="3" s="1"/>
  <c r="O147" i="3"/>
  <c r="O148" i="3" s="1"/>
  <c r="AB147" i="3"/>
  <c r="AB148" i="3" s="1"/>
  <c r="L147" i="3"/>
  <c r="L148" i="3" s="1"/>
  <c r="F147" i="3"/>
  <c r="F148" i="3" s="1"/>
  <c r="I147" i="3"/>
  <c r="I148" i="3" s="1"/>
  <c r="T147" i="3"/>
  <c r="T148" i="3" s="1"/>
  <c r="R147" i="3"/>
  <c r="R148" i="3" s="1"/>
  <c r="AD60" i="3"/>
  <c r="AC74" i="4" s="1"/>
  <c r="Q162" i="4" l="1"/>
  <c r="AC152" i="4"/>
  <c r="AG162" i="4"/>
  <c r="AN162" i="4"/>
  <c r="AM162" i="4"/>
  <c r="AI162" i="4"/>
  <c r="AJ162" i="4"/>
  <c r="AE162" i="4"/>
  <c r="AO162" i="4"/>
  <c r="AH162" i="4"/>
  <c r="AL162" i="4"/>
  <c r="AK162" i="4"/>
  <c r="AF162" i="4"/>
  <c r="G152" i="4"/>
  <c r="G162" i="4" s="1"/>
  <c r="AC162" i="4"/>
  <c r="K25" i="5" s="1"/>
  <c r="AC153" i="4"/>
  <c r="AQ59" i="3"/>
  <c r="AP73" i="4" s="1"/>
  <c r="AP152" i="4"/>
  <c r="D152" i="4"/>
  <c r="D162" i="4" s="1"/>
  <c r="N39" i="4"/>
  <c r="N52" i="4" s="1"/>
  <c r="O163" i="4"/>
  <c r="J39" i="4"/>
  <c r="J52" i="4" s="1"/>
  <c r="K163" i="4"/>
  <c r="E39" i="4"/>
  <c r="E52" i="4" s="1"/>
  <c r="F163" i="4"/>
  <c r="K39" i="4"/>
  <c r="K52" i="4" s="1"/>
  <c r="L163" i="4"/>
  <c r="Q39" i="4"/>
  <c r="Q52" i="4" s="1"/>
  <c r="R163" i="4"/>
  <c r="F39" i="4"/>
  <c r="F52" i="4" s="1"/>
  <c r="G163" i="4"/>
  <c r="G39" i="4"/>
  <c r="G52" i="4" s="1"/>
  <c r="H163" i="4"/>
  <c r="M39" i="4"/>
  <c r="M52" i="4" s="1"/>
  <c r="N163" i="4"/>
  <c r="H39" i="4"/>
  <c r="H52" i="4" s="1"/>
  <c r="I163" i="4"/>
  <c r="L39" i="4"/>
  <c r="L52" i="4" s="1"/>
  <c r="M163" i="4"/>
  <c r="I39" i="4"/>
  <c r="I52" i="4" s="1"/>
  <c r="J163" i="4"/>
  <c r="O39" i="4"/>
  <c r="O52" i="4" s="1"/>
  <c r="Q163" i="4"/>
  <c r="E24" i="5"/>
  <c r="AC38" i="4"/>
  <c r="F24" i="5"/>
  <c r="AP38" i="4"/>
  <c r="D24" i="5"/>
  <c r="P38" i="4"/>
  <c r="Q59" i="3"/>
  <c r="P73" i="4" s="1"/>
  <c r="U147" i="3"/>
  <c r="AD59" i="3"/>
  <c r="AC73" i="4" s="1"/>
  <c r="V147" i="3"/>
  <c r="AC147" i="3"/>
  <c r="AC148" i="3" s="1"/>
  <c r="AL147" i="3"/>
  <c r="AL148" i="3" s="1"/>
  <c r="AB149" i="3"/>
  <c r="R149" i="3"/>
  <c r="T149" i="3"/>
  <c r="I149" i="3"/>
  <c r="J149" i="3"/>
  <c r="N149" i="3"/>
  <c r="AP149" i="3"/>
  <c r="AO149" i="3"/>
  <c r="F149" i="3"/>
  <c r="O149" i="3"/>
  <c r="M149" i="3"/>
  <c r="G149" i="3"/>
  <c r="AI149" i="3"/>
  <c r="AK149" i="3"/>
  <c r="L149" i="3"/>
  <c r="AN149" i="3"/>
  <c r="AH149" i="3"/>
  <c r="P149" i="3"/>
  <c r="X149" i="3"/>
  <c r="AJ149" i="3"/>
  <c r="Z149" i="3"/>
  <c r="Q32" i="3"/>
  <c r="P37" i="4" s="1"/>
  <c r="S149" i="3"/>
  <c r="AF149" i="3"/>
  <c r="W149" i="3"/>
  <c r="Y149" i="3"/>
  <c r="H149" i="3"/>
  <c r="K149" i="3"/>
  <c r="AD136" i="3"/>
  <c r="AC150" i="4" s="1"/>
  <c r="AG147" i="3"/>
  <c r="AG148" i="3" s="1"/>
  <c r="AM147" i="3"/>
  <c r="AM148" i="3" s="1"/>
  <c r="F25" i="5"/>
  <c r="AA147" i="3"/>
  <c r="AA148" i="3" s="1"/>
  <c r="AE147" i="3"/>
  <c r="AE148" i="3" s="1"/>
  <c r="AP153" i="4" l="1"/>
  <c r="P163" i="4"/>
  <c r="AP162" i="4"/>
  <c r="L25" i="5" s="1"/>
  <c r="P152" i="4"/>
  <c r="E25" i="5"/>
  <c r="AC151" i="4"/>
  <c r="P39" i="4"/>
  <c r="V148" i="3"/>
  <c r="V149" i="3" s="1"/>
  <c r="U148" i="3"/>
  <c r="U149" i="3" s="1"/>
  <c r="S32" i="3"/>
  <c r="R37" i="4" s="1"/>
  <c r="AL149" i="3"/>
  <c r="AC149" i="3"/>
  <c r="AE149" i="3"/>
  <c r="AA149" i="3"/>
  <c r="AM149" i="3"/>
  <c r="AG149" i="3"/>
  <c r="AD147" i="3"/>
  <c r="E26" i="5" s="1"/>
  <c r="AQ147" i="3"/>
  <c r="F26" i="5" s="1"/>
  <c r="D164" i="4" l="1"/>
  <c r="E164" i="4" s="1"/>
  <c r="P153" i="4"/>
  <c r="R39" i="4"/>
  <c r="R52" i="4" s="1"/>
  <c r="S163" i="4"/>
  <c r="P52" i="4"/>
  <c r="J24" i="5" s="1"/>
  <c r="AD148" i="3"/>
  <c r="AD149" i="3" s="1"/>
  <c r="E28" i="5" s="1"/>
  <c r="T32" i="3"/>
  <c r="S37" i="4" s="1"/>
  <c r="AQ148" i="3"/>
  <c r="AQ149" i="3" s="1"/>
  <c r="F28" i="5" s="1"/>
  <c r="P162" i="4" l="1"/>
  <c r="J25" i="5" s="1"/>
  <c r="S39" i="4"/>
  <c r="S52" i="4" s="1"/>
  <c r="T163" i="4"/>
  <c r="E27" i="5"/>
  <c r="U32" i="3"/>
  <c r="T37" i="4" s="1"/>
  <c r="F27" i="5"/>
  <c r="F164" i="4" l="1"/>
  <c r="G164" i="4" s="1"/>
  <c r="T39" i="4"/>
  <c r="T52" i="4" s="1"/>
  <c r="U163" i="4"/>
  <c r="V32" i="3"/>
  <c r="U37" i="4" s="1"/>
  <c r="Q137" i="3"/>
  <c r="Q114" i="3"/>
  <c r="P128" i="4" s="1"/>
  <c r="Q136" i="3"/>
  <c r="H164" i="4" l="1"/>
  <c r="P150" i="4"/>
  <c r="P151" i="4"/>
  <c r="U39" i="4"/>
  <c r="U52" i="4" s="1"/>
  <c r="V163" i="4"/>
  <c r="W32" i="3"/>
  <c r="V37" i="4" s="1"/>
  <c r="Q147" i="3"/>
  <c r="D26" i="5" s="1"/>
  <c r="D25" i="5"/>
  <c r="I164" i="4" l="1"/>
  <c r="V39" i="4"/>
  <c r="V52" i="4" s="1"/>
  <c r="W163" i="4"/>
  <c r="X32" i="3"/>
  <c r="W37" i="4" s="1"/>
  <c r="E148" i="3"/>
  <c r="Q148" i="3" s="1"/>
  <c r="J164" i="4" l="1"/>
  <c r="E149" i="3"/>
  <c r="W39" i="4"/>
  <c r="W52" i="4" s="1"/>
  <c r="X163" i="4"/>
  <c r="Y32" i="3"/>
  <c r="X37" i="4" s="1"/>
  <c r="D27" i="5"/>
  <c r="Q149" i="3"/>
  <c r="D28" i="5" s="1"/>
  <c r="K164" i="4" l="1"/>
  <c r="X39" i="4"/>
  <c r="X52" i="4" s="1"/>
  <c r="Y163" i="4"/>
  <c r="Z32" i="3"/>
  <c r="Y37" i="4" s="1"/>
  <c r="L164" i="4" l="1"/>
  <c r="Y39" i="4"/>
  <c r="Y52" i="4" s="1"/>
  <c r="Z163" i="4"/>
  <c r="AA32" i="3"/>
  <c r="Z37" i="4" s="1"/>
  <c r="M164" i="4" l="1"/>
  <c r="Z39" i="4"/>
  <c r="Z52" i="4" s="1"/>
  <c r="AA163" i="4"/>
  <c r="AB32" i="3"/>
  <c r="AA37" i="4" s="1"/>
  <c r="N164" i="4" l="1"/>
  <c r="AA39" i="4"/>
  <c r="AA52" i="4" s="1"/>
  <c r="AB163" i="4"/>
  <c r="AC163" i="4" s="1"/>
  <c r="AC32" i="3"/>
  <c r="AB37" i="4" s="1"/>
  <c r="AD25" i="3"/>
  <c r="AC30" i="4" s="1"/>
  <c r="O164" i="4" l="1"/>
  <c r="P164" i="4" s="1"/>
  <c r="AB39" i="4"/>
  <c r="AB52" i="4" s="1"/>
  <c r="AD163" i="4"/>
  <c r="AE32" i="3"/>
  <c r="AD37" i="4" s="1"/>
  <c r="AD32" i="3"/>
  <c r="AC37" i="4" s="1"/>
  <c r="AC39" i="4" s="1"/>
  <c r="Q164" i="4" l="1"/>
  <c r="AD39" i="4"/>
  <c r="AD52" i="4" s="1"/>
  <c r="AE163" i="4"/>
  <c r="AF32" i="3"/>
  <c r="AE37" i="4" s="1"/>
  <c r="AF163" i="4" s="1"/>
  <c r="R164" i="4" l="1"/>
  <c r="AE39" i="4"/>
  <c r="AE52" i="4" s="1"/>
  <c r="AC52" i="4"/>
  <c r="K24" i="5" s="1"/>
  <c r="AG32" i="3"/>
  <c r="AF37" i="4" s="1"/>
  <c r="S164" i="4" l="1"/>
  <c r="AF39" i="4"/>
  <c r="AF52" i="4" s="1"/>
  <c r="AG163" i="4"/>
  <c r="AH32" i="3"/>
  <c r="AG37" i="4" s="1"/>
  <c r="AH163" i="4" s="1"/>
  <c r="T164" i="4" l="1"/>
  <c r="AG39" i="4"/>
  <c r="AI32" i="3"/>
  <c r="AH37" i="4" s="1"/>
  <c r="U164" i="4" l="1"/>
  <c r="AH39" i="4"/>
  <c r="AI163" i="4"/>
  <c r="AJ32" i="3"/>
  <c r="AI37" i="4" s="1"/>
  <c r="V164" i="4" l="1"/>
  <c r="AI39" i="4"/>
  <c r="AJ163" i="4"/>
  <c r="AK32" i="3"/>
  <c r="AJ37" i="4" s="1"/>
  <c r="W164" i="4" l="1"/>
  <c r="AJ39" i="4"/>
  <c r="AK163" i="4"/>
  <c r="AL32" i="3"/>
  <c r="AK37" i="4" s="1"/>
  <c r="AL163" i="4" s="1"/>
  <c r="X164" i="4" l="1"/>
  <c r="AK39" i="4"/>
  <c r="AM32" i="3"/>
  <c r="AL37" i="4" s="1"/>
  <c r="Y164" i="4" l="1"/>
  <c r="AL39" i="4"/>
  <c r="AM163" i="4"/>
  <c r="AN32" i="3"/>
  <c r="AM37" i="4" s="1"/>
  <c r="Z164" i="4" l="1"/>
  <c r="AM39" i="4"/>
  <c r="AN163" i="4"/>
  <c r="AO32" i="3"/>
  <c r="AN37" i="4" s="1"/>
  <c r="AA164" i="4" l="1"/>
  <c r="AN39" i="4"/>
  <c r="AO163" i="4"/>
  <c r="AP163" i="4" s="1"/>
  <c r="AO37" i="4"/>
  <c r="AO39" i="4" s="1"/>
  <c r="AQ25" i="3"/>
  <c r="AP30" i="4" s="1"/>
  <c r="AB164" i="4" l="1"/>
  <c r="AQ32" i="3"/>
  <c r="AP37" i="4" s="1"/>
  <c r="AC164" i="4" l="1"/>
  <c r="AP39" i="4"/>
  <c r="AD164" i="4" l="1"/>
  <c r="K26" i="5"/>
  <c r="AP52" i="4"/>
  <c r="L24" i="5" s="1"/>
  <c r="AE164" i="4" l="1"/>
  <c r="AF164" i="4" l="1"/>
  <c r="AG164" i="4" l="1"/>
  <c r="AH164" i="4" l="1"/>
  <c r="AI164" i="4" l="1"/>
  <c r="AJ164" i="4" l="1"/>
  <c r="AK164" i="4" l="1"/>
  <c r="AL164" i="4" l="1"/>
  <c r="AM164" i="4" l="1"/>
  <c r="AN164" i="4" l="1"/>
  <c r="AO164" i="4" l="1"/>
  <c r="AP164" i="4" l="1"/>
  <c r="L26" i="5" s="1"/>
  <c r="J2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27" authorId="0" shapeId="0" xr:uid="{18A6EE63-7634-F044-9690-42A328A270F7}">
      <text>
        <r>
          <rPr>
            <b/>
            <sz val="10"/>
            <color rgb="FF000000"/>
            <rFont val="Tahoma"/>
            <family val="2"/>
          </rPr>
          <t>Beispiel</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E5" authorId="0" shapeId="0" xr:uid="{3F6588F9-F1C8-F640-928B-F8B3A0F5DD83}">
      <text>
        <r>
          <rPr>
            <sz val="10"/>
            <color rgb="FF000000"/>
            <rFont val="Tahoma"/>
            <family val="34"/>
          </rPr>
          <t xml:space="preserve">All expenses, i.e. the cash flow from your foundation to the outside world, is called input tax. Here you can change the input tax rate. 
</t>
        </r>
        <r>
          <rPr>
            <sz val="10"/>
            <color rgb="FF000000"/>
            <rFont val="Tahoma"/>
            <family val="34"/>
          </rPr>
          <t xml:space="preserve">The standard input tax rate in Germany is 19%. For goods of daily use (e.g. food) it is 7%.
</t>
        </r>
        <r>
          <rPr>
            <sz val="10"/>
            <color rgb="FF000000"/>
            <rFont val="Tahoma"/>
            <family val="34"/>
          </rPr>
          <t>These tax rates may vary from country to country.</t>
        </r>
      </text>
    </comment>
    <comment ref="C13" authorId="0" shapeId="0" xr:uid="{C39278EF-0BCB-2F4B-8F42-FAAB1FD5116F}">
      <text>
        <r>
          <rPr>
            <sz val="10"/>
            <color rgb="FF000000"/>
            <rFont val="Calibri"/>
            <family val="2"/>
          </rPr>
          <t xml:space="preserve">Foundation costs include all expenses that contribute to the foundation of your company. Tip: in some cases, foundation costs, such as seminars and notary fees, can be taxed deductible in Germany. </t>
        </r>
      </text>
    </comment>
    <comment ref="I13" authorId="0" shapeId="0" xr:uid="{67158B6E-AFEE-C14A-B02F-AD933BC97F99}">
      <text>
        <r>
          <rPr>
            <sz val="10"/>
            <color rgb="FF000000"/>
            <rFont val="Tahoma"/>
            <family val="2"/>
          </rPr>
          <t>These include all tangible assets that are required for ongoing business operations.</t>
        </r>
      </text>
    </comment>
    <comment ref="I24" authorId="0" shapeId="0" xr:uid="{AFBF8C9C-4278-1146-87C2-7A8341B2CC63}">
      <text>
        <r>
          <rPr>
            <sz val="10"/>
            <color rgb="FF000000"/>
            <rFont val="Tahoma"/>
            <family val="2"/>
          </rPr>
          <t>Self-produced assets that are not sold but used for the company's own operations (e.g.: Production of a machine that is later used for the production of own products).</t>
        </r>
      </text>
    </comment>
    <comment ref="I34" authorId="0" shapeId="0" xr:uid="{BE00E911-706B-0E44-AA8F-ED6CD5AEC58A}">
      <text>
        <r>
          <rPr>
            <sz val="10"/>
            <color rgb="FF000000"/>
            <rFont val="Tahoma"/>
            <family val="2"/>
          </rPr>
          <t>All costs to make your product or service known on the market (e.g. creation of an advertising concept, training costs, sales and marketing advice).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3" authorId="0" shapeId="0" xr:uid="{97EA417D-3BCC-E445-82A0-532CB535A1E7}">
      <text>
        <r>
          <rPr>
            <sz val="10"/>
            <color rgb="FF000000"/>
            <rFont val="Tahoma"/>
            <family val="2"/>
          </rPr>
          <t>These revenues represent the turnover generated by the sale of your products. Fill in your net values here.</t>
        </r>
      </text>
    </comment>
    <comment ref="D13" authorId="0" shapeId="0" xr:uid="{9ADFF161-05C4-AA43-98C5-2C9CFF636724}">
      <text>
        <r>
          <rPr>
            <sz val="10"/>
            <color rgb="FF000000"/>
            <rFont val="Tahoma"/>
            <family val="2"/>
          </rPr>
          <t>Taxes that arise from the income of your foundation are called Value-Added Taxes (VAT). You can change the VAT tax rate in the white fields in the column "Taxes".</t>
        </r>
      </text>
    </comment>
    <comment ref="C14" authorId="0" shapeId="0" xr:uid="{48C1DFD3-22B3-1648-9BF6-221F02AF16A7}">
      <text>
        <r>
          <rPr>
            <sz val="10"/>
            <color rgb="FF000000"/>
            <rFont val="Tahoma"/>
            <family val="2"/>
          </rPr>
          <t xml:space="preserve">Here you list the output produced by your company (e.g. products, services, projects, special orders). </t>
        </r>
      </text>
    </comment>
    <comment ref="C40" authorId="0" shapeId="0" xr:uid="{D7353446-E38A-BC4A-9C9F-D1221DCF49F0}">
      <text>
        <r>
          <rPr>
            <sz val="10"/>
            <color rgb="FF000000"/>
            <rFont val="Tahoma"/>
            <family val="2"/>
          </rPr>
          <t>The costs incurred by the production of your products per product or customer or by the provision of services or other operating expenses. Enter the net values here.</t>
        </r>
      </text>
    </comment>
    <comment ref="D40" authorId="0" shapeId="0" xr:uid="{91C6C699-EB19-FA4E-B2AA-B8821DD5FE7C}">
      <text>
        <r>
          <rPr>
            <sz val="10"/>
            <color rgb="FF000000"/>
            <rFont val="Tahoma"/>
            <family val="34"/>
          </rPr>
          <t>Taxes that arise from the costs of your foundation are called input taxes. You can change the input tax rate in the white fields in column "Taxes".</t>
        </r>
      </text>
    </comment>
    <comment ref="C61" authorId="0" shapeId="0" xr:uid="{65A215C4-E62B-0747-A4E4-21D21EA9C336}">
      <text>
        <r>
          <rPr>
            <sz val="10"/>
            <color rgb="FF000000"/>
            <rFont val="Calibri"/>
            <family val="2"/>
          </rPr>
          <t xml:space="preserve">Not all start-up costs can be included in the P&amp;L. If you are unsure, leave these fields blank or discuss this with your tax advisor.
</t>
        </r>
        <r>
          <rPr>
            <sz val="10"/>
            <color rgb="FF000000"/>
            <rFont val="Calibri"/>
            <family val="2"/>
          </rPr>
          <t>Attention! Your named items from the capital requirements plan will automatically be transferred to the P&amp;L. If you want to rename the items for "P&amp;L-capable Foundation costs" and "P&amp;L-capable Investment costs", do so in the capital requirements plan.</t>
        </r>
      </text>
    </comment>
    <comment ref="C81" authorId="0" shapeId="0" xr:uid="{AE951525-1587-E545-9550-E6C770D0A3EE}">
      <text>
        <r>
          <rPr>
            <sz val="10"/>
            <color rgb="FF000000"/>
            <rFont val="Tahoma"/>
            <family val="2"/>
          </rPr>
          <t>Self-produced assets that are not sold but used for the company's own operations (e.g.: Production of a machine that is later used for the production of own products).</t>
        </r>
      </text>
    </comment>
    <comment ref="C91" authorId="0" shapeId="0" xr:uid="{ACE54130-80C5-D54E-95D4-DA819BAF316F}">
      <text>
        <r>
          <rPr>
            <sz val="10"/>
            <color rgb="FF000000"/>
            <rFont val="Tahoma"/>
            <family val="2"/>
          </rPr>
          <t>All costs to make your product or service known on the market (e.g. creation of an advertising concept, training costs, sales and marketing advice).</t>
        </r>
      </text>
    </comment>
    <comment ref="C92" authorId="0" shapeId="0" xr:uid="{F6176DB2-71F6-5E4F-9029-1ABECE468520}">
      <text>
        <r>
          <rPr>
            <sz val="10"/>
            <color rgb="FF000000"/>
            <rFont val="Tahoma"/>
            <family val="2"/>
          </rPr>
          <t xml:space="preserve">The invested machines, equipment, etc. are subject to depreciation, which must be taken into account in your financial planning.
</t>
        </r>
      </text>
    </comment>
    <comment ref="C96" authorId="0" shapeId="0" xr:uid="{02AB4A18-0577-CE47-B840-D4B2FB917C63}">
      <text>
        <r>
          <rPr>
            <sz val="10"/>
            <color rgb="FF000000"/>
            <rFont val="Tahoma"/>
            <family val="2"/>
          </rPr>
          <t xml:space="preserve">Here you can list all persons and their function in the company. 
</t>
        </r>
        <r>
          <rPr>
            <sz val="10"/>
            <color rgb="FF000000"/>
            <rFont val="Tahoma"/>
            <family val="2"/>
          </rPr>
          <t>(E.g. Developer Lisa, Project Manager Max)</t>
        </r>
      </text>
    </comment>
    <comment ref="D96" authorId="0" shapeId="0" xr:uid="{859C7193-3C5E-5B4F-BE80-96C5B2EF46DE}">
      <text>
        <r>
          <rPr>
            <sz val="10.5"/>
            <color rgb="FF000000"/>
            <rFont val="Tahoma"/>
            <family val="2"/>
          </rPr>
          <t xml:space="preserve">Enter here the percentage value that you, as an employer, must pay in addition to the net salary. 
</t>
        </r>
        <r>
          <rPr>
            <sz val="10.5"/>
            <color rgb="FF000000"/>
            <rFont val="Tahoma"/>
            <family val="2"/>
          </rPr>
          <t xml:space="preserve">
</t>
        </r>
        <r>
          <rPr>
            <sz val="10.5"/>
            <color rgb="FF000000"/>
            <rFont val="Tahoma"/>
            <family val="2"/>
          </rPr>
          <t xml:space="preserve">Please note: This financial plan does not represent a legal basis or an exact precision for the amount of the employer's contribution to the social insurance. Please contact an external advisor if you have further questions. </t>
        </r>
      </text>
    </comment>
    <comment ref="C99" authorId="0" shapeId="0" xr:uid="{713C1328-1A33-DD48-9FD2-BD02AEAD4C66}">
      <text>
        <r>
          <rPr>
            <sz val="10"/>
            <color rgb="FF000000"/>
            <rFont val="Tahoma"/>
            <family val="2"/>
          </rPr>
          <t xml:space="preserve">Net salary describes the amount of salary paid to employees.
</t>
        </r>
        <r>
          <rPr>
            <sz val="10"/>
            <color rgb="FF000000"/>
            <rFont val="Tahoma"/>
            <family val="2"/>
          </rPr>
          <t xml:space="preserve">The gross salary, also called the employer's gross, is made up of several components. Here you can see the flat-rate values of the insurance system in Germany. These values may vary from country to country!
</t>
        </r>
        <r>
          <rPr>
            <sz val="10"/>
            <color rgb="FF000000"/>
            <rFont val="Tahoma"/>
            <family val="2"/>
          </rPr>
          <t xml:space="preserve">- Health insurance (7.3%)
</t>
        </r>
        <r>
          <rPr>
            <sz val="10"/>
            <color rgb="FF000000"/>
            <rFont val="Tahoma"/>
            <family val="2"/>
          </rPr>
          <t xml:space="preserve">- Long-term care insurance (3.05% / 3.3%)
</t>
        </r>
        <r>
          <rPr>
            <sz val="10"/>
            <color rgb="FF000000"/>
            <rFont val="Tahoma"/>
            <family val="2"/>
          </rPr>
          <t xml:space="preserve">- Pension insurance (9.3%)
</t>
        </r>
        <r>
          <rPr>
            <sz val="10"/>
            <color rgb="FF000000"/>
            <rFont val="Tahoma"/>
            <family val="2"/>
          </rPr>
          <t xml:space="preserve">- Unemployment insurance (1.2%)
</t>
        </r>
        <r>
          <rPr>
            <sz val="10"/>
            <color rgb="FF000000"/>
            <rFont val="Tahoma"/>
            <family val="2"/>
          </rPr>
          <t xml:space="preserve">(For minor employment: social insurance contribution: 31%)
</t>
        </r>
        <r>
          <rPr>
            <sz val="10"/>
            <color rgb="FF000000"/>
            <rFont val="Tahoma"/>
            <family val="2"/>
          </rPr>
          <t xml:space="preserve">
</t>
        </r>
        <r>
          <rPr>
            <sz val="10"/>
            <color rgb="FF000000"/>
            <rFont val="Tahoma"/>
            <family val="2"/>
          </rPr>
          <t xml:space="preserve">e.g.: With a gross wage for an employee of 2500€ the total charge is about 3100€.
</t>
        </r>
        <r>
          <rPr>
            <sz val="10"/>
            <color rgb="FF000000"/>
            <rFont val="Tahoma"/>
            <family val="2"/>
          </rPr>
          <t xml:space="preserve">
</t>
        </r>
        <r>
          <rPr>
            <sz val="10"/>
            <color rgb="FF000000"/>
            <rFont val="Tahoma"/>
            <family val="2"/>
          </rPr>
          <t>Here you enter the net salary of your employees. The employer's contribution to social insurance is calculated as a percentage in "Employer's contribution social insurance" (see note no. 16).</t>
        </r>
      </text>
    </comment>
    <comment ref="C105" authorId="0" shapeId="0" xr:uid="{46DBCB9B-AEB0-F74B-9869-BCAABDDF0810}">
      <text>
        <r>
          <rPr>
            <sz val="10"/>
            <color rgb="FF000000"/>
            <rFont val="Tahoma"/>
            <family val="2"/>
          </rPr>
          <t>Costs incurred in addition to the regular salary (E.g.: capital-forming benefits, Christmas bonus, etc.).</t>
        </r>
      </text>
    </comment>
    <comment ref="C106" authorId="0" shapeId="0" xr:uid="{19360C57-D258-784C-B098-B70EB300B4FE}">
      <text>
        <r>
          <rPr>
            <sz val="10"/>
            <color rgb="FF000000"/>
            <rFont val="Tahoma"/>
            <family val="2"/>
          </rPr>
          <t xml:space="preserve">Employer's contributions to social insurance (including accident insurance) vary between permanent employees, working students, interns and minor employments.
</t>
        </r>
        <r>
          <rPr>
            <sz val="10"/>
            <color rgb="FF000000"/>
            <rFont val="Tahoma"/>
            <family val="2"/>
          </rPr>
          <t>Please note: Here, a flat tax rate is used, which you can adjust as you wish. However, this financial plan does not provide an exact calculation of the employer's contribution to the social insurance of your employees.</t>
        </r>
      </text>
    </comment>
    <comment ref="D107" authorId="0" shapeId="0" xr:uid="{A40F6989-3EFB-B74E-A44F-CE1235A3FA54}">
      <text>
        <r>
          <rPr>
            <sz val="10"/>
            <color rgb="FF000000"/>
            <rFont val="Tahoma"/>
            <family val="34"/>
          </rPr>
          <t>Taxes that arise from the costs of your foundation are called input taxes. You can change the input tax rate in the white fields in column "Taxes".</t>
        </r>
      </text>
    </comment>
    <comment ref="C110" authorId="0" shapeId="0" xr:uid="{D1B7F601-6AFD-804E-94CA-7CDED0143F24}">
      <text>
        <r>
          <rPr>
            <sz val="10"/>
            <color rgb="FF000000"/>
            <rFont val="Tahoma"/>
            <family val="2"/>
          </rPr>
          <t>E.g.: Printer paper, file folders, letter paper</t>
        </r>
      </text>
    </comment>
    <comment ref="D115" authorId="0" shapeId="0" xr:uid="{A37175A5-888E-3345-84E1-3E9E1AF28BAC}">
      <text>
        <r>
          <rPr>
            <sz val="10"/>
            <color rgb="FF000000"/>
            <rFont val="Tahoma"/>
            <family val="34"/>
          </rPr>
          <t>Taxes that arise from the costs of your foundation are called input taxes. You can change the input tax rate in the white fields in column "Taxes".</t>
        </r>
      </text>
    </comment>
    <comment ref="D120" authorId="0" shapeId="0" xr:uid="{294226CA-C6CA-914D-AAF9-2810F45B56D1}">
      <text>
        <r>
          <rPr>
            <sz val="10"/>
            <color rgb="FF000000"/>
            <rFont val="Tahoma"/>
            <family val="34"/>
          </rPr>
          <t>Taxes that arise from the costs of your foundation are called input taxes. You can change the input tax rate in the white fields in column "Taxes".</t>
        </r>
      </text>
    </comment>
    <comment ref="C122" authorId="0" shapeId="0" xr:uid="{247A8980-1F9B-1A42-A1B9-2677043C0595}">
      <text>
        <r>
          <rPr>
            <sz val="10"/>
            <color rgb="FF000000"/>
            <rFont val="Tahoma"/>
            <family val="34"/>
          </rPr>
          <t xml:space="preserve">Here you only list the interest, but not the repayment of your loan. The amount of interest and the payment period depends on the debt financing set up in the liquidity planning. </t>
        </r>
      </text>
    </comment>
    <comment ref="C124" authorId="0" shapeId="0" xr:uid="{6CA0C2F7-6AFE-724F-BBF5-724ACF116EBA}">
      <text>
        <r>
          <rPr>
            <sz val="10"/>
            <color rgb="FF000000"/>
            <rFont val="Tahoma"/>
            <family val="2"/>
          </rPr>
          <t>Here you can fill in all additional costs incurred in your company. You can rename the cells as you wish.</t>
        </r>
      </text>
    </comment>
    <comment ref="D124" authorId="0" shapeId="0" xr:uid="{29EC4105-7DDA-BA42-BF5D-FB01D515C2DD}">
      <text>
        <r>
          <rPr>
            <sz val="10"/>
            <color rgb="FF000000"/>
            <rFont val="Tahoma"/>
            <family val="34"/>
          </rPr>
          <t>Taxes that arise from the costs of your foundation are called input taxes. You can change the input tax rate in the white fields in column "Taxes".</t>
        </r>
      </text>
    </comment>
    <comment ref="C148" authorId="0" shapeId="0" xr:uid="{4CE02B18-3B58-E64F-9188-6B66AE3B134A}">
      <text>
        <r>
          <rPr>
            <sz val="10"/>
            <color rgb="FF000000"/>
            <rFont val="Tahoma"/>
            <family val="2"/>
          </rPr>
          <t xml:space="preserve">Here you can change the Tax rate. For the sake of simplicity, a flat tax rate is calculated here.
</t>
        </r>
        <r>
          <rPr>
            <sz val="10"/>
            <color rgb="FF000000"/>
            <rFont val="Tahoma"/>
            <family val="2"/>
          </rPr>
          <t xml:space="preserve">Caution: The support provided by Dock1 does not include tax or legal advice! Please contact your tax adviser if you have any questions or uncertainties! </t>
        </r>
      </text>
    </comment>
    <comment ref="C149" authorId="0" shapeId="0" xr:uid="{AF48A41C-6D63-CD49-95BA-6FC9A7F63CB3}">
      <text>
        <r>
          <rPr>
            <sz val="10"/>
            <color rgb="FF000000"/>
            <rFont val="Tahoma"/>
            <family val="34"/>
          </rPr>
          <t>The result can be positive or negative. A positive result is called a Profit. A negative balance is called a Loss.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7" authorId="0" shapeId="0" xr:uid="{82C834A8-76F5-004D-8C92-9ECA1BEE8AAC}">
      <text>
        <r>
          <rPr>
            <sz val="10"/>
            <color rgb="FF000000"/>
            <rFont val="Tahoma"/>
            <family val="2"/>
          </rPr>
          <t>Incoming cashflows describe the positive change in your money holdings.</t>
        </r>
      </text>
    </comment>
    <comment ref="C18" authorId="0" shapeId="0" xr:uid="{18B7EB5D-B4E8-E14C-950D-708B5819F1DD}">
      <text>
        <r>
          <rPr>
            <sz val="10"/>
            <color rgb="FF000000"/>
            <rFont val="Tahoma"/>
            <family val="2"/>
          </rPr>
          <t>These revenues represent the turnover generated by the sale of your products. Fill in your net values here.</t>
        </r>
      </text>
    </comment>
    <comment ref="C42" authorId="0" shapeId="0" xr:uid="{6FCD04FD-AA7C-1E49-9972-A1308CC827CF}">
      <text>
        <r>
          <rPr>
            <sz val="10"/>
            <color rgb="FF000000"/>
            <rFont val="Tahoma"/>
            <family val="2"/>
          </rPr>
          <t>Here you enter the sum of your equity capital that you bring into your foundation. This increases the amount of money in your foundation.</t>
        </r>
      </text>
    </comment>
    <comment ref="C43" authorId="0" shapeId="0" xr:uid="{DC8C9E49-84AA-084F-9A84-9276510E161D}">
      <text>
        <r>
          <rPr>
            <sz val="10"/>
            <color rgb="FF000000"/>
            <rFont val="Tahoma"/>
            <family val="2"/>
          </rPr>
          <t>You can receive start-up grants, which offers you financial support. To illustrate this, we have given a few examples here.</t>
        </r>
      </text>
    </comment>
    <comment ref="C53" authorId="0" shapeId="0" xr:uid="{BDFA1FBA-9862-2944-85D6-AF5C05DBCA97}">
      <text>
        <r>
          <rPr>
            <sz val="10"/>
            <color rgb="FF000000"/>
            <rFont val="Tahoma"/>
            <family val="2"/>
          </rPr>
          <t>Outgoing cashflows describe the negative change in your money holdings.</t>
        </r>
      </text>
    </comment>
    <comment ref="C54" authorId="0" shapeId="0" xr:uid="{67FBFB9B-8DBC-1D4C-A6DE-84C0C2B27951}">
      <text>
        <r>
          <rPr>
            <sz val="10"/>
            <color rgb="FF000000"/>
            <rFont val="Tahoma"/>
            <family val="2"/>
          </rPr>
          <t>The costs incurred by the production of your products per product or customer or by the provision of services or other operating expenses. Enter the net values here.</t>
        </r>
      </text>
    </comment>
    <comment ref="C75" authorId="0" shapeId="0" xr:uid="{A95B128B-8F15-8F43-B73E-CBCA3A97014E}">
      <text>
        <r>
          <rPr>
            <sz val="10"/>
            <color rgb="FF000000"/>
            <rFont val="Calibri"/>
            <family val="2"/>
          </rPr>
          <t xml:space="preserve">Foundation costs include all expenses that contribute to the foundation of your company. Tip: in some cases, foundation costs, such as seminars and notary fees, can be taxed deductible in Germany. </t>
        </r>
      </text>
    </comment>
    <comment ref="C84" authorId="0" shapeId="0" xr:uid="{9FBD7F6F-F951-7949-A9CD-4245DF0701C2}">
      <text>
        <r>
          <rPr>
            <sz val="10"/>
            <color rgb="FF000000"/>
            <rFont val="Tahoma"/>
            <family val="2"/>
          </rPr>
          <t>These include all tangible assets that are required for the ongoing business operations.</t>
        </r>
      </text>
    </comment>
    <comment ref="C95" authorId="0" shapeId="0" xr:uid="{F1634764-1C82-3749-AA59-24333498E66A}">
      <text>
        <r>
          <rPr>
            <sz val="10"/>
            <color rgb="FF000000"/>
            <rFont val="Tahoma"/>
            <family val="2"/>
          </rPr>
          <t>Self-produced assets that are not sold but used for the company's own operations (e.g.: Production of a machine that is later used for the production of own products).</t>
        </r>
      </text>
    </comment>
    <comment ref="C105" authorId="0" shapeId="0" xr:uid="{753B08EE-8C27-FD40-B037-0C6FC97206AA}">
      <text>
        <r>
          <rPr>
            <sz val="10"/>
            <color rgb="FF000000"/>
            <rFont val="Tahoma"/>
            <family val="2"/>
          </rPr>
          <t>All costs to make your product or service known on the market (e.g. creation of an advertising concept, training costs, sales and marketing advice).</t>
        </r>
      </text>
    </comment>
    <comment ref="C113" authorId="0" shapeId="0" xr:uid="{6EEEFC65-02D2-3E4F-A8E2-F1B93EE753B3}">
      <text>
        <r>
          <rPr>
            <sz val="10"/>
            <color rgb="FF000000"/>
            <rFont val="Tahoma"/>
            <family val="2"/>
          </rPr>
          <t xml:space="preserve">The gross wage, also known as the employer gross, is made up of several components. Here you can see the the flat-rate values of the insurance system in Germany. These values may vary from country to country!
</t>
        </r>
        <r>
          <rPr>
            <sz val="10"/>
            <color rgb="FF000000"/>
            <rFont val="Tahoma"/>
            <family val="2"/>
          </rPr>
          <t xml:space="preserve">- Health insurance (7.3%)
</t>
        </r>
        <r>
          <rPr>
            <sz val="10"/>
            <color rgb="FF000000"/>
            <rFont val="Tahoma"/>
            <family val="2"/>
          </rPr>
          <t xml:space="preserve">- Long-term care insurance (3.05% / 3.3%)
</t>
        </r>
        <r>
          <rPr>
            <sz val="10"/>
            <color rgb="FF000000"/>
            <rFont val="Tahoma"/>
            <family val="2"/>
          </rPr>
          <t xml:space="preserve">- Pension insurance (9.3%)
</t>
        </r>
        <r>
          <rPr>
            <sz val="10"/>
            <color rgb="FF000000"/>
            <rFont val="Tahoma"/>
            <family val="2"/>
          </rPr>
          <t xml:space="preserve">- Unemployment insurance (1.2%)
</t>
        </r>
        <r>
          <rPr>
            <sz val="10"/>
            <color rgb="FF000000"/>
            <rFont val="Tahoma"/>
            <family val="2"/>
          </rPr>
          <t xml:space="preserve">(For mini-jobs: social security contribution: 31%)
</t>
        </r>
        <r>
          <rPr>
            <sz val="10"/>
            <color rgb="FF000000"/>
            <rFont val="Tahoma"/>
            <family val="2"/>
          </rPr>
          <t>e.g.: With a gross wage for an employee of 2500€ the total charge is about 3100€.</t>
        </r>
      </text>
    </comment>
    <comment ref="C120" authorId="0" shapeId="0" xr:uid="{03A73505-9DEB-2746-8CF1-38BB236B26AA}">
      <text>
        <r>
          <rPr>
            <sz val="10"/>
            <color rgb="FF000000"/>
            <rFont val="Tahoma"/>
            <family val="2"/>
          </rPr>
          <t>Incidental costs are expenses that are incurred in addition to the regular wage. E.g., capital-forming benefits, Christmas bonus, employer's contributions to social insurance, including accident insurance).</t>
        </r>
      </text>
    </comment>
    <comment ref="C124" authorId="0" shapeId="0" xr:uid="{E3301AE6-4ABA-664A-9FB2-DB6519240BB5}">
      <text>
        <r>
          <rPr>
            <sz val="10"/>
            <color rgb="FF000000"/>
            <rFont val="Tahoma"/>
            <family val="2"/>
          </rPr>
          <t>E.g.: Printer paper, file folders, letter paper</t>
        </r>
      </text>
    </comment>
    <comment ref="C136" authorId="0" shapeId="0" xr:uid="{AF160DA3-05ED-E042-AA6C-C49DF17BA9FC}">
      <text>
        <r>
          <rPr>
            <sz val="10"/>
            <color rgb="FF000000"/>
            <rFont val="Tahoma"/>
            <family val="34"/>
          </rPr>
          <t xml:space="preserve">Here you only list the interest, but not the repayment of your loan. The amount of interest and the payment period depends on the debt financing set up in the liquidity planning. </t>
        </r>
      </text>
    </comment>
    <comment ref="C154" authorId="0" shapeId="0" xr:uid="{154FC133-97E4-5B44-A33D-6D0F05D05049}">
      <text>
        <r>
          <rPr>
            <sz val="10"/>
            <color rgb="FF000000"/>
            <rFont val="Tahoma"/>
            <family val="2"/>
          </rPr>
          <t>e.g. loan repayments</t>
        </r>
      </text>
    </comment>
    <comment ref="C155" authorId="0" shapeId="0" xr:uid="{BDE8F563-9B84-684A-992C-27C827549CDC}">
      <text>
        <r>
          <rPr>
            <sz val="10"/>
            <color rgb="FF000000"/>
            <rFont val="Tahoma"/>
            <family val="2"/>
          </rPr>
          <t>All withdrawals of funds and / or material resources for private use.</t>
        </r>
      </text>
    </comment>
    <comment ref="C163" authorId="0" shapeId="0" xr:uid="{906F2587-4C4A-8147-8DEB-38014D9E1E0E}">
      <text>
        <r>
          <rPr>
            <sz val="10"/>
            <color rgb="FF000000"/>
            <rFont val="Tahoma"/>
            <family val="2"/>
          </rPr>
          <t xml:space="preserve">A Tax liability occurs if your company has earned more VAT in a period than the amount of input tax refunded by the tax office. In this case, a payment obligation to the tax office has arisen. A Tax refund occurs when your company has collected less VAT than was refunded by the tax office. This is called a claim against the tax office. So you get money back.
</t>
        </r>
        <r>
          <rPr>
            <sz val="10"/>
            <color rgb="FF000000"/>
            <rFont val="Tahoma"/>
            <family val="2"/>
          </rPr>
          <t xml:space="preserve">This financial tool describes the tax system in Germany. This system can vary from country to country.
</t>
        </r>
        <r>
          <rPr>
            <sz val="10"/>
            <color rgb="FF000000"/>
            <rFont val="Tahoma"/>
            <family val="2"/>
          </rPr>
          <t>Please note: This financial plan provides you the basis for your liquidity plan, but not for the exact calculation of your sales tax payment or refund. Please contact your tax advisor for detailed tax information.</t>
        </r>
      </text>
    </comment>
    <comment ref="C164" authorId="0" shapeId="0" xr:uid="{546A60DD-631C-1640-9322-5BAD65AAE3AE}">
      <text>
        <r>
          <rPr>
            <sz val="10"/>
            <color rgb="FF000000"/>
            <rFont val="Tahoma"/>
            <family val="34"/>
          </rPr>
          <t>The account balance reflects your current amount of money on your bank account. It is the difference between your incoming and outgoing cashflows. If you are in the red here, i.e. you have too little money in your account, try to compensate it with further deposits (e.g. through loans or equity contributions).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6" authorId="0" shapeId="0" xr:uid="{9466EBAB-8F25-D740-B610-E7453474E8C5}">
      <text>
        <r>
          <rPr>
            <sz val="10"/>
            <color rgb="FF000000"/>
            <rFont val="Tahoma"/>
            <family val="2"/>
          </rPr>
          <t>Here you can see the ratio of your financial status from equity and liabilities taken from the liquidity planning.</t>
        </r>
      </text>
    </comment>
    <comment ref="I26" authorId="0" shapeId="0" xr:uid="{D0109DBE-9E87-DA4D-ACB7-B82FB36AA268}">
      <text>
        <r>
          <rPr>
            <sz val="10"/>
            <color rgb="FF000000"/>
            <rFont val="Calibri"/>
            <family val="2"/>
          </rPr>
          <t>The difference between your incoming and outgoing cashflows will result in an over or underfunding of your account. If you are in the red here, i.e. you have too little money in your account, try to compensate it with further deposits (e.g. through loans or equity contributions).</t>
        </r>
      </text>
    </comment>
    <comment ref="C28" authorId="0" shapeId="0" xr:uid="{F89FA768-18C5-974F-AA11-67AE3652D3B4}">
      <text>
        <r>
          <rPr>
            <sz val="10"/>
            <color rgb="FF000000"/>
            <rFont val="Tahoma"/>
            <family val="2"/>
          </rPr>
          <t>The result can be positive or negative. A positive result is called a Profit. A negative balance is called a Loss.</t>
        </r>
      </text>
    </comment>
  </commentList>
</comments>
</file>

<file path=xl/sharedStrings.xml><?xml version="1.0" encoding="utf-8"?>
<sst xmlns="http://schemas.openxmlformats.org/spreadsheetml/2006/main" count="475" uniqueCount="256">
  <si>
    <t>Kanzleistraße 91-93</t>
  </si>
  <si>
    <t>D-24943 Flensburg</t>
  </si>
  <si>
    <t>E-MAIL</t>
  </si>
  <si>
    <t>dock1@venturewaerft.com</t>
  </si>
  <si>
    <t>€</t>
  </si>
  <si>
    <t>%</t>
  </si>
  <si>
    <t>Software</t>
  </si>
  <si>
    <t>April</t>
  </si>
  <si>
    <t>August</t>
  </si>
  <si>
    <t>September</t>
  </si>
  <si>
    <t>Oktober</t>
  </si>
  <si>
    <t>November</t>
  </si>
  <si>
    <t xml:space="preserve">  </t>
  </si>
  <si>
    <t>Dock1 VentureWærft</t>
  </si>
  <si>
    <t xml:space="preserve"> </t>
  </si>
  <si>
    <t>... (1)</t>
  </si>
  <si>
    <t xml:space="preserve">https://venturewaerft.com/docks/dock1 </t>
  </si>
  <si>
    <t>HOMEPAGE</t>
  </si>
  <si>
    <t xml:space="preserve"> - €</t>
  </si>
  <si>
    <r>
      <rPr>
        <b/>
        <sz val="14"/>
        <color theme="0"/>
        <rFont val="Calibri (Textkörper)"/>
      </rPr>
      <t xml:space="preserve">2.) </t>
    </r>
    <r>
      <rPr>
        <b/>
        <u/>
        <sz val="14"/>
        <color theme="0"/>
        <rFont val="Calibri"/>
        <family val="2"/>
        <scheme val="minor"/>
      </rPr>
      <t>PROFIT &amp; LOSS (P&amp;L)</t>
    </r>
  </si>
  <si>
    <r>
      <rPr>
        <b/>
        <sz val="14"/>
        <color theme="0"/>
        <rFont val="Calibri (Textkörper)"/>
      </rPr>
      <t xml:space="preserve">3.) </t>
    </r>
    <r>
      <rPr>
        <b/>
        <u/>
        <sz val="14"/>
        <color theme="0"/>
        <rFont val="Calibri"/>
        <family val="2"/>
        <scheme val="minor"/>
      </rPr>
      <t>LIQUIDITY PLAN</t>
    </r>
  </si>
  <si>
    <t>You will find the "+" symbol in the column bar. You can open the month view of each year by clicking on the "+".</t>
  </si>
  <si>
    <t>Tax rates may vary. Therefore you can change the tax rates in the appropriate fields.</t>
  </si>
  <si>
    <t>TELEPHONE</t>
  </si>
  <si>
    <t>YOU CAN ALSO FIND US HERE…</t>
  </si>
  <si>
    <t>Office: +49 461 805 - 1665</t>
  </si>
  <si>
    <t>University of Applied Sciences Flensburg</t>
  </si>
  <si>
    <t>Name of the project</t>
  </si>
  <si>
    <t>THE FINANCIAL TOOL FOR YOUR START-UP</t>
  </si>
  <si>
    <t>4.) Resume</t>
  </si>
  <si>
    <t>Back to overview</t>
  </si>
  <si>
    <t>Other</t>
  </si>
  <si>
    <t>Real property</t>
  </si>
  <si>
    <t>Production</t>
  </si>
  <si>
    <t xml:space="preserve">   Sold amount</t>
  </si>
  <si>
    <t xml:space="preserve"> x Price per unit</t>
  </si>
  <si>
    <t>Insurances</t>
  </si>
  <si>
    <t>Advertisement</t>
  </si>
  <si>
    <t>Input tax</t>
  </si>
  <si>
    <t>3.) EARNINGS BEFORE TAXES</t>
  </si>
  <si>
    <t>date of start</t>
  </si>
  <si>
    <r>
      <t>Taxes</t>
    </r>
    <r>
      <rPr>
        <sz val="12"/>
        <color theme="0"/>
        <rFont val="Calibri"/>
        <family val="2"/>
        <scheme val="minor"/>
      </rPr>
      <t xml:space="preserve"> </t>
    </r>
    <r>
      <rPr>
        <sz val="10"/>
        <color theme="0"/>
        <rFont val="Calibri (Textkörper)"/>
      </rPr>
      <t>(7)</t>
    </r>
  </si>
  <si>
    <t>Taxes</t>
  </si>
  <si>
    <t xml:space="preserve">Here you only list the interest, but not the repayment of your loan. The amount of interest and the payment period depends on the debt financing set up in the liquidity planning. </t>
  </si>
  <si>
    <t>January</t>
  </si>
  <si>
    <t>February</t>
  </si>
  <si>
    <t>March</t>
  </si>
  <si>
    <t>May</t>
  </si>
  <si>
    <t>June</t>
  </si>
  <si>
    <t>July</t>
  </si>
  <si>
    <t>December</t>
  </si>
  <si>
    <t>Here you enter the sum of your equity capital that you bring into your foundation. This increases the amount of money in your foundation.</t>
  </si>
  <si>
    <t>All withdrawals of funds and / or material resources for private use.</t>
  </si>
  <si>
    <t>1.) CAPITAL BUDGETING PLAN</t>
  </si>
  <si>
    <t>2.) PROFIT &amp; LOSS (P&amp;L)</t>
  </si>
  <si>
    <t>3.) LIQUIDITY PLAN</t>
  </si>
  <si>
    <t>CONTACT</t>
  </si>
  <si>
    <t>EXPLANATION</t>
  </si>
  <si>
    <t>ADDRESS</t>
  </si>
  <si>
    <t>STRUCTURE</t>
  </si>
  <si>
    <r>
      <rPr>
        <b/>
        <sz val="13"/>
        <color theme="0"/>
        <rFont val="Calibri (Textkörper)"/>
      </rPr>
      <t xml:space="preserve">2.) </t>
    </r>
    <r>
      <rPr>
        <b/>
        <u/>
        <sz val="13"/>
        <color theme="0"/>
        <rFont val="Calibri"/>
        <family val="2"/>
        <scheme val="minor"/>
      </rPr>
      <t>PROFIT &amp; LOSS (P&amp;L)</t>
    </r>
  </si>
  <si>
    <r>
      <t xml:space="preserve">3.) </t>
    </r>
    <r>
      <rPr>
        <b/>
        <u/>
        <sz val="14"/>
        <color theme="0"/>
        <rFont val="Calibri (Textkörper)"/>
      </rPr>
      <t>LIQUIDITY PLAN</t>
    </r>
  </si>
  <si>
    <r>
      <t xml:space="preserve">4.) </t>
    </r>
    <r>
      <rPr>
        <b/>
        <u/>
        <sz val="12"/>
        <color theme="0"/>
        <rFont val="Calibri (Textkörper)"/>
      </rPr>
      <t>RESUME</t>
    </r>
  </si>
  <si>
    <t>You can navigate through the financial tool, using the menu items (see above).</t>
  </si>
  <si>
    <t>There are hidden tips and explanations behind the red flags.</t>
  </si>
  <si>
    <t>Taxes that arise from the income of your foundation are called Value-Added Taxes (VAT). You can change the VAT tax rate in the white fields in the column "Taxes".</t>
  </si>
  <si>
    <t>The result can be positive or negative. A positive result is called a Profit. A negative balance is called a Loss.</t>
  </si>
  <si>
    <r>
      <rPr>
        <b/>
        <sz val="14"/>
        <color theme="0"/>
        <rFont val="Calibri (Textkörper)"/>
      </rPr>
      <t xml:space="preserve">4.) </t>
    </r>
    <r>
      <rPr>
        <b/>
        <u/>
        <sz val="14"/>
        <color theme="0"/>
        <rFont val="Calibri"/>
        <family val="2"/>
        <scheme val="minor"/>
      </rPr>
      <t>RESUME</t>
    </r>
  </si>
  <si>
    <t>E.g.</t>
  </si>
  <si>
    <t>Comment Directory</t>
  </si>
  <si>
    <t>Here you plan your first investments that are necessary to set up your company.</t>
  </si>
  <si>
    <r>
      <rPr>
        <b/>
        <sz val="14"/>
        <color theme="0"/>
        <rFont val="Calibri (Textkörper)"/>
      </rPr>
      <t xml:space="preserve"> 1.) </t>
    </r>
    <r>
      <rPr>
        <b/>
        <u/>
        <sz val="14"/>
        <color theme="0"/>
        <rFont val="Calibri"/>
        <family val="2"/>
        <scheme val="minor"/>
      </rPr>
      <t>INVESTMENT COSTS</t>
    </r>
  </si>
  <si>
    <t>Here you list all your revenues and costs (from production and other regular expenses) to calculate your profit and loss (profitability).</t>
  </si>
  <si>
    <t>Behind cells with a grey background, you find formulas. You can change them if necessary. Use the white cells to enter your values.</t>
  </si>
  <si>
    <r>
      <rPr>
        <b/>
        <sz val="14"/>
        <color theme="0"/>
        <rFont val="Calibri (Textkörper)"/>
      </rPr>
      <t xml:space="preserve">1.) </t>
    </r>
    <r>
      <rPr>
        <b/>
        <u/>
        <sz val="14"/>
        <color theme="0"/>
        <rFont val="Calibri"/>
        <family val="2"/>
        <scheme val="minor"/>
      </rPr>
      <t>INVESTMENT COSTS</t>
    </r>
  </si>
  <si>
    <t xml:space="preserve">Fill in all the costs you need for registering and preparing your business. Only fill in the fields where there are actual costs and add more columns/expenses if required. </t>
  </si>
  <si>
    <t>net (excl. inp. tax)</t>
  </si>
  <si>
    <t>gross (incl. inp. tax)</t>
  </si>
  <si>
    <r>
      <t xml:space="preserve">Input tax </t>
    </r>
    <r>
      <rPr>
        <sz val="10"/>
        <color theme="0"/>
        <rFont val="Calibri (Textkörper)"/>
      </rPr>
      <t>(1)</t>
    </r>
  </si>
  <si>
    <t>2.) Profit &amp; loss (P&amp;L)</t>
  </si>
  <si>
    <t>3.) Liquidity plan</t>
  </si>
  <si>
    <t>1.) Investment costs</t>
  </si>
  <si>
    <r>
      <rPr>
        <sz val="12"/>
        <color theme="0"/>
        <rFont val="Calibri (Textkörper)"/>
      </rPr>
      <t xml:space="preserve">2.) </t>
    </r>
    <r>
      <rPr>
        <sz val="12"/>
        <color theme="0"/>
        <rFont val="Calibri"/>
        <family val="2"/>
        <scheme val="minor"/>
      </rPr>
      <t>Profit &amp; loss (P&amp;L)</t>
    </r>
  </si>
  <si>
    <r>
      <rPr>
        <sz val="12"/>
        <color theme="0"/>
        <rFont val="Calibri (Textkörper)"/>
      </rPr>
      <t xml:space="preserve">3.) </t>
    </r>
    <r>
      <rPr>
        <sz val="12"/>
        <color theme="0"/>
        <rFont val="Calibri"/>
        <family val="2"/>
        <scheme val="minor"/>
      </rPr>
      <t>Liquidity plan</t>
    </r>
  </si>
  <si>
    <t>First tax consultancy</t>
  </si>
  <si>
    <t>Lawyer and notary fees</t>
  </si>
  <si>
    <t>Registration fees for patents</t>
  </si>
  <si>
    <t>Registration fees for trademarks</t>
  </si>
  <si>
    <t>Business registration fees</t>
  </si>
  <si>
    <t>One-time licence and franchise fees</t>
  </si>
  <si>
    <t xml:space="preserve"> = Total foundation costs</t>
  </si>
  <si>
    <t>Real estate</t>
  </si>
  <si>
    <t>Buildings, facilities, hangars, etc.</t>
  </si>
  <si>
    <t>Incidental costs</t>
  </si>
  <si>
    <t>Reconstruction and renovation</t>
  </si>
  <si>
    <t>Goods and material warehouse</t>
  </si>
  <si>
    <t>Vehicle fleet</t>
  </si>
  <si>
    <r>
      <t xml:space="preserve">Own work capitalized </t>
    </r>
    <r>
      <rPr>
        <sz val="10"/>
        <color theme="0"/>
        <rFont val="Calibri (Textkörper)"/>
      </rPr>
      <t>(4)</t>
    </r>
  </si>
  <si>
    <t>Product costs</t>
  </si>
  <si>
    <t>Business equipment</t>
  </si>
  <si>
    <t>Office furniture</t>
  </si>
  <si>
    <t>PC, printer, telephone, DSL, etc.</t>
  </si>
  <si>
    <r>
      <t xml:space="preserve">Costs of market development </t>
    </r>
    <r>
      <rPr>
        <sz val="10"/>
        <color theme="0"/>
        <rFont val="Calibri (Textkörper)"/>
      </rPr>
      <t>(5)</t>
    </r>
  </si>
  <si>
    <t>Cash register and cash balance</t>
  </si>
  <si>
    <t>Fill in all further expenses that are incurred at the start of your foundation. These include the development &amp; pre-financing of production as well as the initial equipment of your office. Fill in only those fields where costs are actually incurred and add more if necessary.</t>
  </si>
  <si>
    <t>All expenses, i.e. the cash flow from your foundation to the outside world, is called input tax. Here you can change the input tax rate. The standard input tax rate in Germany is 19%. For goods of daily use (e.g. food) it is 7%. These tax rates may vary from country to country.</t>
  </si>
  <si>
    <t xml:space="preserve">Foundation costs include all expenses that contribute to the foundation of your company. Tip: in some cases, foundation costs, such as seminars and notary fees, can be taxed deductible in Germany. </t>
  </si>
  <si>
    <t>Value-added tax</t>
  </si>
  <si>
    <t xml:space="preserve"> = Total value-added tax</t>
  </si>
  <si>
    <r>
      <t xml:space="preserve"> = Total revenues</t>
    </r>
    <r>
      <rPr>
        <sz val="12"/>
        <color theme="0"/>
        <rFont val="Calibri (Textkörper)"/>
      </rPr>
      <t xml:space="preserve"> (excl. VAT)</t>
    </r>
  </si>
  <si>
    <t>Total year</t>
  </si>
  <si>
    <t xml:space="preserve"> x Production/service costs per unit</t>
  </si>
  <si>
    <t xml:space="preserve"> = Total production/service costs</t>
  </si>
  <si>
    <t>Office equiment</t>
  </si>
  <si>
    <t>Rental costs</t>
  </si>
  <si>
    <t>Telephone, fax, internet, porto</t>
  </si>
  <si>
    <t>Marketing costs</t>
  </si>
  <si>
    <t>Distribution costs</t>
  </si>
  <si>
    <t>Travel costs</t>
  </si>
  <si>
    <t>Contributions, fees, licences</t>
  </si>
  <si>
    <r>
      <t xml:space="preserve"> =  Total costs</t>
    </r>
    <r>
      <rPr>
        <b/>
        <sz val="12"/>
        <color theme="0"/>
        <rFont val="Calibri (Textkörper)"/>
      </rPr>
      <t xml:space="preserve"> (excl. input tax)</t>
    </r>
  </si>
  <si>
    <t xml:space="preserve"> = Total input tax for current costs</t>
  </si>
  <si>
    <t>These revenues represent the turnover generated by the sale of your products. Fill in your net values here.</t>
  </si>
  <si>
    <t>The costs incurred by the production of your products per product or customer or by the provision of services or other operating expenses. Enter the net values here.</t>
  </si>
  <si>
    <t xml:space="preserve">Here you can compare all your incoming and outgoing cashflows to make sure you always have money available to pay bills. Besides the revenues and costs from the P&amp;L, you also look at borrowing loans and the payment of equity capital. </t>
  </si>
  <si>
    <t xml:space="preserve"> = Total incoming cash</t>
  </si>
  <si>
    <t xml:space="preserve"> = Total outgoing cash</t>
  </si>
  <si>
    <t>Incoming cashflows describe the positive change in your money holdings.</t>
  </si>
  <si>
    <t>Outgoing cashflows describe the negative change in your money holdings.</t>
  </si>
  <si>
    <t>e.g. loan repayments</t>
  </si>
  <si>
    <t xml:space="preserve"> -</t>
  </si>
  <si>
    <t>Here you can see the revenues you have generated from the sale of your products and the costs incurred. A profit is generated when the  revenues are higher than the costs.</t>
  </si>
  <si>
    <t>Here you can see all your incoming and outgoing cashflows. A positive account balance is created when your company's deposits are higher than your withdrawals.</t>
  </si>
  <si>
    <t>E.g.: printer paper, file folders, letter paper</t>
  </si>
  <si>
    <t>Self-produced assets that are not sold but used for the company's own operations (e.g.: Production of a machine that is later used for the production of own products).</t>
  </si>
  <si>
    <r>
      <rPr>
        <b/>
        <u/>
        <sz val="13"/>
        <color theme="0"/>
        <rFont val="Calibri (Textkörper)"/>
      </rPr>
      <t>1.) FOUNDATION COSTS</t>
    </r>
    <r>
      <rPr>
        <sz val="12"/>
        <color theme="0"/>
        <rFont val="Calibri"/>
        <family val="2"/>
        <scheme val="minor"/>
      </rPr>
      <t xml:space="preserve"> </t>
    </r>
    <r>
      <rPr>
        <sz val="10"/>
        <color theme="0"/>
        <rFont val="Calibri (Textkörper)"/>
      </rPr>
      <t>(2)</t>
    </r>
  </si>
  <si>
    <r>
      <rPr>
        <b/>
        <u/>
        <sz val="13"/>
        <color theme="0"/>
        <rFont val="Calibri"/>
        <family val="2"/>
        <scheme val="minor"/>
      </rPr>
      <t>2.) INVESTMENT COSTS</t>
    </r>
    <r>
      <rPr>
        <b/>
        <sz val="13"/>
        <color theme="0"/>
        <rFont val="Calibri (Textkörper)"/>
      </rPr>
      <t xml:space="preserve"> </t>
    </r>
    <r>
      <rPr>
        <sz val="10"/>
        <color theme="0"/>
        <rFont val="Calibri (Textkörper)"/>
      </rPr>
      <t>(3)</t>
    </r>
  </si>
  <si>
    <r>
      <rPr>
        <b/>
        <u/>
        <sz val="13"/>
        <color theme="0"/>
        <rFont val="Calibri (Textkörper)"/>
      </rPr>
      <t>1.) REVENUES</t>
    </r>
    <r>
      <rPr>
        <b/>
        <sz val="12"/>
        <color theme="0"/>
        <rFont val="Calibri (Textkörper)"/>
      </rPr>
      <t xml:space="preserve"> (excl. VAT) </t>
    </r>
    <r>
      <rPr>
        <sz val="10"/>
        <color theme="0"/>
        <rFont val="Calibri (Textkörper)"/>
      </rPr>
      <t>(6)</t>
    </r>
  </si>
  <si>
    <r>
      <t xml:space="preserve"> = </t>
    </r>
    <r>
      <rPr>
        <b/>
        <u/>
        <sz val="13"/>
        <color theme="0"/>
        <rFont val="Calibri (Textkörper)"/>
      </rPr>
      <t xml:space="preserve">EARNINGS BEFORE TAXES </t>
    </r>
  </si>
  <si>
    <t>You can also find the comments behind the red flags in the comment directory.</t>
  </si>
  <si>
    <t xml:space="preserve"> = Total investment costs</t>
  </si>
  <si>
    <t>Depreciation 3</t>
  </si>
  <si>
    <t>Costs from P&amp;L (incl. input tax)</t>
  </si>
  <si>
    <t>Liquidated Revenues</t>
  </si>
  <si>
    <t>Accelerator</t>
  </si>
  <si>
    <r>
      <t>Total revenues</t>
    </r>
    <r>
      <rPr>
        <b/>
        <sz val="12"/>
        <color theme="0"/>
        <rFont val="Calibri (Textkörper)"/>
      </rPr>
      <t xml:space="preserve"> (incl. VAT)</t>
    </r>
  </si>
  <si>
    <t>Costs incurred</t>
  </si>
  <si>
    <t>1.) Equity contribution</t>
  </si>
  <si>
    <t>2.) Credit / Loan payments</t>
  </si>
  <si>
    <r>
      <rPr>
        <b/>
        <u/>
        <sz val="13"/>
        <color theme="0"/>
        <rFont val="Calibri (Textkörper)"/>
      </rPr>
      <t>2.) COSTS</t>
    </r>
    <r>
      <rPr>
        <b/>
        <sz val="13"/>
        <color theme="0"/>
        <rFont val="Calibri (Textkörper)"/>
      </rPr>
      <t xml:space="preserve"> (excl. input tax)</t>
    </r>
    <r>
      <rPr>
        <b/>
        <sz val="12"/>
        <color theme="0"/>
        <rFont val="Calibri (Textkörper)"/>
      </rPr>
      <t xml:space="preserve"> </t>
    </r>
    <r>
      <rPr>
        <sz val="10"/>
        <color theme="0"/>
        <rFont val="Calibri (Textkörper)"/>
      </rPr>
      <t>(9)</t>
    </r>
  </si>
  <si>
    <r>
      <t>Taxes</t>
    </r>
    <r>
      <rPr>
        <sz val="12"/>
        <color theme="0"/>
        <rFont val="Calibri"/>
        <family val="2"/>
        <scheme val="minor"/>
      </rPr>
      <t xml:space="preserve"> </t>
    </r>
    <r>
      <rPr>
        <sz val="10"/>
        <color theme="0"/>
        <rFont val="Calibri (Textkörper)"/>
      </rPr>
      <t>(10)</t>
    </r>
  </si>
  <si>
    <t>P&amp;L Capable Investment costs</t>
  </si>
  <si>
    <r>
      <t xml:space="preserve">Depreciation Foundation Investments </t>
    </r>
    <r>
      <rPr>
        <sz val="10"/>
        <color theme="0"/>
        <rFont val="Calibri (Textkörper)"/>
      </rPr>
      <t>(12)</t>
    </r>
  </si>
  <si>
    <r>
      <t>Personnel costs</t>
    </r>
    <r>
      <rPr>
        <sz val="10"/>
        <color theme="0"/>
        <rFont val="Calibri (Textkörper)"/>
      </rPr>
      <t xml:space="preserve"> (13)</t>
    </r>
  </si>
  <si>
    <r>
      <t xml:space="preserve">Incidental personell costs </t>
    </r>
    <r>
      <rPr>
        <sz val="10"/>
        <color theme="0"/>
        <rFont val="Calibri (Textkörper)"/>
      </rPr>
      <t>(15)</t>
    </r>
  </si>
  <si>
    <t>Here you can list all persons and their function in the company (E.g. Developer Lisa, Project Manager Max).</t>
  </si>
  <si>
    <t>The invested machines, equipment, etc. are subject to depreciation, which must be taken into account in your financial planning.</t>
  </si>
  <si>
    <t>You can receive start-up grants, which offers you financial support. To illustrate this, we have given a few examples here.</t>
  </si>
  <si>
    <t>Here you can see the ratio of your financial status from equity and liabilities taken from the liquidity planning.</t>
  </si>
  <si>
    <t xml:space="preserve">Here you can change the Tax rate. For the sake of simplicity, a flat tax rate is calculated here. Caution: The support provided by Dock1 does not include tax or legal advice! Please contact your tax adviser if you have any questions or uncertainties! </t>
  </si>
  <si>
    <t>Additional Costs 10</t>
  </si>
  <si>
    <r>
      <t xml:space="preserve"> =  Total costs</t>
    </r>
    <r>
      <rPr>
        <b/>
        <u/>
        <sz val="12"/>
        <color theme="0"/>
        <rFont val="Calibri (Textkörper)"/>
      </rPr>
      <t xml:space="preserve"> (excl. input tax)</t>
    </r>
  </si>
  <si>
    <r>
      <t xml:space="preserve"> = </t>
    </r>
    <r>
      <rPr>
        <b/>
        <u/>
        <sz val="12"/>
        <color theme="0"/>
        <rFont val="Calibri (Textkörper)"/>
      </rPr>
      <t>Total input tax for Production / Services</t>
    </r>
  </si>
  <si>
    <t>Here you can fill in all additional costs incurred in your company. You can rename the cells as you wish.</t>
  </si>
  <si>
    <t xml:space="preserve">Here you find a summary of the results of steps 1.) to 3.). This overview includes simple tables and figures which you might use in your business plan or pitch deck. </t>
  </si>
  <si>
    <t>Turnover includes all revenues resulting from the sale of your products or services. The basis for this calculation is the quantity sold multiplied by the price per unit. These revenues are calculated without value-added tax (VAT). 
Enter your values here on a monthly basis. The entered values are automatically summed up in the column "Total year".</t>
  </si>
  <si>
    <t>Fill in all your costs that arise during the ongoing operation of your foundation. You calculate your production costs by multiplying the sold amount of products or services with the material costs per unit. These costs are calculated without input tax.
Enter your values here on a monthly basis. The entered values are automatically summed up in the column "Total year".</t>
  </si>
  <si>
    <t xml:space="preserve">The earnings represent the operating result of your business activity. 
A positive operating result is called a profit, a negative one a loss. 
However, innovative and technological start-ups, in particular, make losses in the first months and years. 
Simplified, taxes are calculated here on all profits as a lump sum. However, the tax burden can be reduced or postponed, e.g. by carrying forward losses or by taking depreciation into account. 
From the values entered above, the result is automatically calculated by subtracting turnover and costs.  </t>
  </si>
  <si>
    <t>The goal of liquidity planning is to ensure that you are always liquid, i.e. that you always have money in your account. 
While you are allowed to make losses in the P&amp;L, your account balance must be certainly in the positive zone every month in order not to have to file for insolvency. 
For this purpose, all revenues and costs are taken from the P&amp;L and added by further incoming and incoming cashflows (e.g. equity capital or loans) or outgoing cashflows (e.g. private withdrawals or repayment of loans). 
In the event of liquidity bottlenecks, i.e. red figures in one or more months, consider here how you can compensate the issues (e.g. by paying in equity or taking out loans).
Fill in your values on a monthly basis. The entered values are automatically summed up in the column "Total year".</t>
  </si>
  <si>
    <t xml:space="preserve">Here you can see the calculated Total Capital Requirements. These must be covered either by equity capital (private payments by you or investors) or by outside capital (e.g. loans). </t>
  </si>
  <si>
    <t>These include all tangible assets that are required for ongoing business operations.</t>
  </si>
  <si>
    <t>All costs to make your product or service known on the market (e.g. creation of an advertising concept, training costs, sales and marketing consulting).</t>
  </si>
  <si>
    <t xml:space="preserve">Here you list the output produced by your company (e.g. products, services, projects, special orders). </t>
  </si>
  <si>
    <r>
      <t xml:space="preserve">P&amp;L Capable Foundation costs </t>
    </r>
    <r>
      <rPr>
        <sz val="10"/>
        <color theme="0"/>
        <rFont val="Calibri (Textkörper)"/>
      </rPr>
      <t>(11)</t>
    </r>
  </si>
  <si>
    <t>Not all start-up costs can be included in the P&amp;L. If you are unsure, leave these fields blank or discuss this with your tax advisor. Attention! Your named items from the capital requirements plan will automatically be transferred to the P&amp;L. If you want to rename the items for "P&amp;L-capable Foundation costs" and "P&amp;L-capable Investment costs", do so in the capital requirements plan.</t>
  </si>
  <si>
    <t>A Tax liability occurs if your company has earned more VAT in a period than the amount of input tax refunded by the tax office. In this case, a payment obligation to the tax office has arisen. A Tax refund occurs when your company has collected less VAT than was refunded by the tax office. This is called a claim against the tax office. So you get money back. This financial tool describes the tax system in Germany. This system can vary from country to country. Please note: This financial plan provides you the basis for your liquidity plan, but not for the exact calculation of your sales tax payment or refund. Please contact your tax advisor for detailed tax information.</t>
  </si>
  <si>
    <t>Registration Commercial register</t>
  </si>
  <si>
    <t>Intern</t>
  </si>
  <si>
    <t>Minor employment</t>
  </si>
  <si>
    <r>
      <t xml:space="preserve">Employer's contribution social insurance </t>
    </r>
    <r>
      <rPr>
        <sz val="10"/>
        <color theme="0"/>
        <rFont val="Calibri (Textkörper)"/>
      </rPr>
      <t>(16)</t>
    </r>
  </si>
  <si>
    <t>Costs incurred in addition to the regular salary (E.g.: capital-forming benefits, Christmas bonus, etc.).</t>
  </si>
  <si>
    <t>Employer's contributions to social insurance (including accident insurance) vary between permanent employees, working students, interns and minor employments.
Please note: Here, a flat tax rate is used, which you can adjust as you wish. However, this financial plan does not provide an exact calculation of the employer's contribution to the social insurance of your employees.</t>
  </si>
  <si>
    <r>
      <t xml:space="preserve">Consumable materials </t>
    </r>
    <r>
      <rPr>
        <sz val="10"/>
        <color theme="0"/>
        <rFont val="Calibri (Textkörper)"/>
      </rPr>
      <t>(17)</t>
    </r>
  </si>
  <si>
    <r>
      <t xml:space="preserve">Interest </t>
    </r>
    <r>
      <rPr>
        <sz val="10"/>
        <color theme="0"/>
        <rFont val="Calibri (Textkörper)"/>
      </rPr>
      <t>(18)</t>
    </r>
  </si>
  <si>
    <r>
      <t xml:space="preserve">Additional Costs </t>
    </r>
    <r>
      <rPr>
        <sz val="10"/>
        <color theme="0"/>
        <rFont val="Calibri (Textkörper)"/>
      </rPr>
      <t>(19)</t>
    </r>
  </si>
  <si>
    <r>
      <t xml:space="preserve"> - Taxes </t>
    </r>
    <r>
      <rPr>
        <sz val="10"/>
        <color rgb="FFFFFFFF"/>
        <rFont val="Calibri (Textkörper)"/>
      </rPr>
      <t>(20)</t>
    </r>
  </si>
  <si>
    <r>
      <rPr>
        <b/>
        <u/>
        <sz val="13"/>
        <color rgb="FFFFFFFF"/>
        <rFont val="Calibri (Textkörper)"/>
      </rPr>
      <t>4.) EARNINGS AFTER TAXES</t>
    </r>
    <r>
      <rPr>
        <sz val="12"/>
        <color rgb="FFFFFFFF"/>
        <rFont val="Calibri"/>
        <family val="2"/>
        <scheme val="minor"/>
      </rPr>
      <t xml:space="preserve"> </t>
    </r>
    <r>
      <rPr>
        <sz val="10"/>
        <color rgb="FFFFFFFF"/>
        <rFont val="Calibri"/>
        <family val="2"/>
        <scheme val="minor"/>
      </rPr>
      <t>(21)</t>
    </r>
  </si>
  <si>
    <r>
      <rPr>
        <b/>
        <u/>
        <sz val="13"/>
        <color theme="0"/>
        <rFont val="Calibri"/>
        <family val="2"/>
        <scheme val="minor"/>
      </rPr>
      <t>1.) INCOMING CASHFLOWS</t>
    </r>
    <r>
      <rPr>
        <b/>
        <sz val="13"/>
        <color theme="0"/>
        <rFont val="Calibri (Textkörper)"/>
      </rPr>
      <t xml:space="preserve"> (incl. VAT)</t>
    </r>
    <r>
      <rPr>
        <b/>
        <sz val="12"/>
        <color theme="0"/>
        <rFont val="Calibri (Textkörper)"/>
      </rPr>
      <t xml:space="preserve"> </t>
    </r>
    <r>
      <rPr>
        <sz val="10"/>
        <color theme="0"/>
        <rFont val="Calibri (Textkörper)"/>
      </rPr>
      <t>(22)</t>
    </r>
  </si>
  <si>
    <r>
      <t>Other payments</t>
    </r>
    <r>
      <rPr>
        <sz val="10"/>
        <color theme="0"/>
        <rFont val="Calibri (Textkörper)"/>
      </rPr>
      <t xml:space="preserve"> (24)</t>
    </r>
  </si>
  <si>
    <r>
      <rPr>
        <b/>
        <u/>
        <sz val="13"/>
        <color theme="0"/>
        <rFont val="Calibri (Textkörper)"/>
      </rPr>
      <t>2.) OUTGOING CASHFLOWS</t>
    </r>
    <r>
      <rPr>
        <b/>
        <sz val="13"/>
        <color theme="0"/>
        <rFont val="Calibri (Textkörper)"/>
      </rPr>
      <t xml:space="preserve">  (incl. inp. tax)</t>
    </r>
    <r>
      <rPr>
        <b/>
        <sz val="12"/>
        <color theme="0"/>
        <rFont val="Calibri (Textkörper)"/>
      </rPr>
      <t xml:space="preserve"> </t>
    </r>
    <r>
      <rPr>
        <sz val="10"/>
        <color theme="0"/>
        <rFont val="Calibri (Textkörper)"/>
      </rPr>
      <t>(25)</t>
    </r>
  </si>
  <si>
    <r>
      <t xml:space="preserve">Private withdrawals </t>
    </r>
    <r>
      <rPr>
        <sz val="10"/>
        <color theme="0"/>
        <rFont val="Calibri (Textkörper)"/>
      </rPr>
      <t>(27)</t>
    </r>
  </si>
  <si>
    <r>
      <t xml:space="preserve"> = Tax refund / charge</t>
    </r>
    <r>
      <rPr>
        <sz val="10"/>
        <color theme="0"/>
        <rFont val="Calibri (Textkörper)"/>
      </rPr>
      <t xml:space="preserve"> (28)</t>
    </r>
  </si>
  <si>
    <r>
      <rPr>
        <b/>
        <u/>
        <sz val="13"/>
        <color theme="0"/>
        <rFont val="Calibri (Textkörper)"/>
      </rPr>
      <t>3.) ACCOUNT BALANCE</t>
    </r>
    <r>
      <rPr>
        <sz val="13"/>
        <color theme="0"/>
        <rFont val="Calibri (Textkörper)"/>
      </rPr>
      <t xml:space="preserve"> </t>
    </r>
    <r>
      <rPr>
        <sz val="10"/>
        <color theme="0"/>
        <rFont val="Calibri (Textkörper)"/>
      </rPr>
      <t>(29)</t>
    </r>
  </si>
  <si>
    <r>
      <t xml:space="preserve"> = </t>
    </r>
    <r>
      <rPr>
        <b/>
        <u/>
        <sz val="13"/>
        <color theme="0"/>
        <rFont val="Calibri (Textkörper)"/>
      </rPr>
      <t>EARNINGS AFTER TAXES</t>
    </r>
    <r>
      <rPr>
        <b/>
        <sz val="13"/>
        <color theme="0"/>
        <rFont val="Calibri (Textkörper)"/>
      </rPr>
      <t xml:space="preserve"> </t>
    </r>
    <r>
      <rPr>
        <sz val="10"/>
        <color theme="0"/>
        <rFont val="Calibri (Textkörper)"/>
      </rPr>
      <t>(21)</t>
    </r>
  </si>
  <si>
    <r>
      <rPr>
        <b/>
        <sz val="13"/>
        <color theme="0"/>
        <rFont val="Calibri (Textkörper)"/>
      </rPr>
      <t xml:space="preserve"> = ACCOUNT BALANCE</t>
    </r>
    <r>
      <rPr>
        <sz val="10"/>
        <color theme="0"/>
        <rFont val="Calibri (Textkörper)"/>
      </rPr>
      <t xml:space="preserve"> (29)</t>
    </r>
  </si>
  <si>
    <t>Net salary describes the amount of salary paid to employees.
The gross salary, also called the employer's gross, is made up of several components. Here you can see the flat-rate values of the insurance system in Germany. These values may vary from country to country!
- Health insurance (7.3%)
- Long-term care insurance (3.05% / 3.3%)
- Pension insurance (9.3%)
- Unemployment insurance (1.2%)
(For minor employment: social insurance contribution: 31%)
e.g.: With a gross wage for an employee of 2500€ the total charge is about 3100€.
Here you enter the net salary of your employees. The employer's contribution to social insurance is calculated as a percentage in "Employer's contribution social insurance" (see note no. 16).</t>
  </si>
  <si>
    <t xml:space="preserve">Net salary (for employee) </t>
  </si>
  <si>
    <t>Additional Incoming Cashflows 4</t>
  </si>
  <si>
    <t>Additional Incoming Cashflows 5</t>
  </si>
  <si>
    <t>Other Outgoing Cashflows</t>
  </si>
  <si>
    <t>Other Outgoing Cashflows 2</t>
  </si>
  <si>
    <t>Other Outgoing Cashflows 3</t>
  </si>
  <si>
    <t>Other Outgoing Cashflows 4</t>
  </si>
  <si>
    <t>Other Outgoing Cashflows 5</t>
  </si>
  <si>
    <r>
      <t>Ins.</t>
    </r>
    <r>
      <rPr>
        <sz val="10"/>
        <color theme="0"/>
        <rFont val="Calibri (Textkörper)"/>
      </rPr>
      <t>(10)</t>
    </r>
  </si>
  <si>
    <r>
      <t xml:space="preserve">Taxes </t>
    </r>
    <r>
      <rPr>
        <sz val="10"/>
        <color theme="0"/>
        <rFont val="Calibri (Textkörper)"/>
      </rPr>
      <t>(10)</t>
    </r>
  </si>
  <si>
    <t xml:space="preserve">Taxes that arise from the costs of your foundation are called input taxes. You can change the input tax rate in the white fields in column "Taxes".
Ins.: Enter here the percentage value that you, as an employer, must pay in addition to the net salary. 
Please note: This financial plan does not represent a legal basis or an exact precision for the amount of the employer's contribution to the social insurance. Please contact an external advisor if you have further questions. </t>
  </si>
  <si>
    <t>1.) Revenues (excl. VAT)</t>
  </si>
  <si>
    <t>2.) Costs (excl. Input tax)</t>
  </si>
  <si>
    <t>1.) Incoming cashflows (incl. VAT)</t>
  </si>
  <si>
    <t>2.) Outgoing cashflows (incl. VAT)</t>
  </si>
  <si>
    <t>"TravelSounds" GmbH</t>
  </si>
  <si>
    <t>Backpack with Soundsystem 
"BackSound" (in-house development)</t>
  </si>
  <si>
    <t>Wallet "WalletSound" 
(trading good)</t>
  </si>
  <si>
    <t>Bum bag
"BellySound"
(trading good)</t>
  </si>
  <si>
    <r>
      <t xml:space="preserve">"BackSound" </t>
    </r>
    <r>
      <rPr>
        <sz val="10"/>
        <color theme="0"/>
        <rFont val="Calibri (Textkörper)"/>
      </rPr>
      <t>(8)</t>
    </r>
  </si>
  <si>
    <t xml:space="preserve"> = Turnover "BackSound"</t>
  </si>
  <si>
    <t>"WalletSound"</t>
  </si>
  <si>
    <t xml:space="preserve"> = Turnover "WalletSound"</t>
  </si>
  <si>
    <t>"BellySound"</t>
  </si>
  <si>
    <t xml:space="preserve"> = Turnover "BellySound"</t>
  </si>
  <si>
    <t>"BackSound"</t>
  </si>
  <si>
    <t xml:space="preserve"> = Production "BackSound"</t>
  </si>
  <si>
    <t xml:space="preserve"> x Production costs per unit</t>
  </si>
  <si>
    <t xml:space="preserve"> = Production/service Costs "Wallet Sound"</t>
  </si>
  <si>
    <t xml:space="preserve"> = Production/service Costs "BellySound"</t>
  </si>
  <si>
    <t>Production machine "BackSound"</t>
  </si>
  <si>
    <t>Packaging machine</t>
  </si>
  <si>
    <t>Prototype "BackSound"</t>
  </si>
  <si>
    <t>Development "BackSound"</t>
  </si>
  <si>
    <t>Design "BackSound"</t>
  </si>
  <si>
    <t>Salaries CEO "Christian"</t>
  </si>
  <si>
    <t>Salaries CEO "Nadine"</t>
  </si>
  <si>
    <r>
      <t xml:space="preserve">Net salary "Kjell" </t>
    </r>
    <r>
      <rPr>
        <sz val="10"/>
        <color theme="0"/>
        <rFont val="Calibri (Textkörper)"/>
      </rPr>
      <t>(14)</t>
    </r>
  </si>
  <si>
    <t>Working student "Maria"</t>
  </si>
  <si>
    <t>Business lunch</t>
  </si>
  <si>
    <t>Fair Hamburg March '22</t>
  </si>
  <si>
    <t>Trip to partner company</t>
  </si>
  <si>
    <t>CRM tool</t>
  </si>
  <si>
    <t>Facility management</t>
  </si>
  <si>
    <t>Cleaning company "Jensen"</t>
  </si>
  <si>
    <t>"OnlineCereal" order</t>
  </si>
  <si>
    <t>Fruit order</t>
  </si>
  <si>
    <t>Crowdfunding campaign</t>
  </si>
  <si>
    <t>Loan main bank</t>
  </si>
  <si>
    <r>
      <t xml:space="preserve">Equity contribution of CEO's </t>
    </r>
    <r>
      <rPr>
        <sz val="10"/>
        <color theme="0"/>
        <rFont val="Calibri (Textkörper)"/>
      </rPr>
      <t>(23)</t>
    </r>
  </si>
  <si>
    <t>EXiST Scholarship living costs</t>
  </si>
  <si>
    <t>EXiST Scholarship material costs</t>
  </si>
  <si>
    <t>Prize money Start-Up competition</t>
  </si>
  <si>
    <t>Business Angel</t>
  </si>
  <si>
    <r>
      <t xml:space="preserve">Repayments main bank </t>
    </r>
    <r>
      <rPr>
        <sz val="10"/>
        <color theme="0"/>
        <rFont val="Calibri (Textkörper)"/>
      </rPr>
      <t>(26)</t>
    </r>
  </si>
  <si>
    <t>Company event</t>
  </si>
  <si>
    <t>Customers</t>
  </si>
  <si>
    <r>
      <t xml:space="preserve"> = </t>
    </r>
    <r>
      <rPr>
        <b/>
        <u/>
        <sz val="13"/>
        <color theme="0"/>
        <rFont val="Calibri (Textkörper)"/>
      </rPr>
      <t>EQUITY-CREDIT-RATIO</t>
    </r>
    <r>
      <rPr>
        <sz val="10"/>
        <color theme="0"/>
        <rFont val="Calibri (Textkörper)"/>
      </rPr>
      <t xml:space="preserve"> (30)</t>
    </r>
  </si>
  <si>
    <t>The account balance reflects your current amount of money on your bank account. 
It is the difference between your incoming and outgoing cashflows. If you are in the red here, i.e. you have too little money in your account, try to compensate it with further deposits (e.g. through loans or equity contributions).</t>
  </si>
  <si>
    <t>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</si>
</sst>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_-* #,##0.00\ [$€-407]_-;\-* #,##0.00\ [$€-407]_-;_-* &quot;-&quot;??\ [$€-407]_-;_-@_-"/>
    <numFmt numFmtId="165" formatCode="#,##0.00\ &quot;€&quot;"/>
  </numFmts>
  <fonts count="56" x14ac:knownFonts="1">
    <font>
      <sz val="12"/>
      <color theme="1"/>
      <name val="Calibri"/>
      <family val="2"/>
      <scheme val="minor"/>
    </font>
    <font>
      <sz val="12"/>
      <color theme="1"/>
      <name val="Calibri"/>
      <family val="2"/>
      <scheme val="minor"/>
    </font>
    <font>
      <b/>
      <sz val="12"/>
      <color rgb="FF3F3F3F"/>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b/>
      <u/>
      <sz val="14"/>
      <color rgb="FF14586F"/>
      <name val="Calibri"/>
      <family val="2"/>
      <scheme val="minor"/>
    </font>
    <font>
      <b/>
      <u/>
      <sz val="12"/>
      <color rgb="FF3F3F3F"/>
      <name val="Calibri"/>
      <family val="2"/>
      <scheme val="minor"/>
    </font>
    <font>
      <b/>
      <sz val="12"/>
      <color rgb="FF373737"/>
      <name val="Calibri"/>
      <family val="2"/>
      <scheme val="minor"/>
    </font>
    <font>
      <sz val="11"/>
      <color rgb="FF373737"/>
      <name val="Calibri"/>
      <family val="2"/>
      <scheme val="minor"/>
    </font>
    <font>
      <sz val="12"/>
      <color rgb="FF373737"/>
      <name val="Calibri"/>
      <family val="2"/>
      <scheme val="minor"/>
    </font>
    <font>
      <b/>
      <sz val="10"/>
      <color rgb="FF000000"/>
      <name val="Tahoma"/>
      <family val="2"/>
    </font>
    <font>
      <sz val="12"/>
      <color rgb="FF3F3F3F"/>
      <name val="Calibri"/>
      <family val="2"/>
      <scheme val="minor"/>
    </font>
    <font>
      <i/>
      <sz val="12"/>
      <color theme="0"/>
      <name val="Calibri"/>
      <family val="2"/>
      <scheme val="minor"/>
    </font>
    <font>
      <b/>
      <u/>
      <sz val="12"/>
      <color theme="0"/>
      <name val="Calibri"/>
      <family val="2"/>
      <scheme val="minor"/>
    </font>
    <font>
      <b/>
      <sz val="12"/>
      <color rgb="FF14586F"/>
      <name val="Calibri"/>
      <family val="2"/>
      <scheme val="minor"/>
    </font>
    <font>
      <sz val="10"/>
      <color rgb="FF000000"/>
      <name val="Calibri"/>
      <family val="2"/>
    </font>
    <font>
      <sz val="10"/>
      <color rgb="FF000000"/>
      <name val="Tahoma"/>
      <family val="2"/>
    </font>
    <font>
      <b/>
      <sz val="12"/>
      <color theme="0"/>
      <name val="Calibri (Textkörper)"/>
    </font>
    <font>
      <sz val="12"/>
      <color theme="0"/>
      <name val="Calibri (Textkörper)"/>
    </font>
    <font>
      <u/>
      <sz val="12"/>
      <color theme="0"/>
      <name val="Calibri"/>
      <family val="2"/>
      <scheme val="minor"/>
    </font>
    <font>
      <b/>
      <u/>
      <sz val="12"/>
      <color theme="0"/>
      <name val="Calibri (Textkörper)"/>
    </font>
    <font>
      <sz val="12"/>
      <color rgb="FF14586F"/>
      <name val="Calibri"/>
      <family val="2"/>
      <scheme val="minor"/>
    </font>
    <font>
      <sz val="12"/>
      <color rgb="FFFFFFFF"/>
      <name val="Calibri"/>
      <family val="2"/>
      <scheme val="minor"/>
    </font>
    <font>
      <b/>
      <u/>
      <sz val="14"/>
      <color theme="0"/>
      <name val="Calibri"/>
      <family val="2"/>
      <scheme val="minor"/>
    </font>
    <font>
      <sz val="12"/>
      <color rgb="FF373737"/>
      <name val="Calibri (Textkörper)"/>
    </font>
    <font>
      <b/>
      <u/>
      <sz val="13"/>
      <color rgb="FFFFFFFF"/>
      <name val="Calibri"/>
      <family val="2"/>
      <scheme val="minor"/>
    </font>
    <font>
      <b/>
      <sz val="14"/>
      <color theme="0"/>
      <name val="Calibri (Textkörper)"/>
    </font>
    <font>
      <b/>
      <u/>
      <sz val="14"/>
      <color theme="0"/>
      <name val="Calibri (Textkörper)"/>
    </font>
    <font>
      <sz val="10"/>
      <color rgb="FF000000"/>
      <name val="Tahoma"/>
      <family val="34"/>
    </font>
    <font>
      <b/>
      <sz val="12"/>
      <color rgb="FF14586F"/>
      <name val="Calibri (Textkörper)"/>
    </font>
    <font>
      <sz val="12"/>
      <color rgb="FF14586F"/>
      <name val="Calibri (Textkörper)"/>
    </font>
    <font>
      <sz val="10"/>
      <color theme="0"/>
      <name val="Calibri (Textkörper)"/>
    </font>
    <font>
      <b/>
      <sz val="12"/>
      <color rgb="FF000000"/>
      <name val="Calibri"/>
      <family val="2"/>
      <scheme val="minor"/>
    </font>
    <font>
      <i/>
      <sz val="10"/>
      <color theme="0"/>
      <name val="Calibri"/>
      <family val="2"/>
      <scheme val="minor"/>
    </font>
    <font>
      <sz val="11"/>
      <color rgb="FF000000"/>
      <name val="Calibri"/>
      <family val="2"/>
      <scheme val="minor"/>
    </font>
    <font>
      <b/>
      <u/>
      <sz val="16"/>
      <color rgb="FF14586F"/>
      <name val="Calibri"/>
      <family val="2"/>
      <scheme val="minor"/>
    </font>
    <font>
      <b/>
      <sz val="12"/>
      <color rgb="FFFFFFFF"/>
      <name val="Calibri"/>
      <family val="2"/>
      <scheme val="minor"/>
    </font>
    <font>
      <b/>
      <u/>
      <sz val="12"/>
      <color rgb="FFFFFFFF"/>
      <name val="Calibri"/>
      <family val="2"/>
      <scheme val="minor"/>
    </font>
    <font>
      <sz val="10"/>
      <color rgb="FFFFFFFF"/>
      <name val="Calibri"/>
      <family val="2"/>
      <scheme val="minor"/>
    </font>
    <font>
      <sz val="10"/>
      <color rgb="FFFFFFFF"/>
      <name val="Calibri (Textkörper)"/>
    </font>
    <font>
      <b/>
      <u/>
      <sz val="13"/>
      <color theme="0"/>
      <name val="Calibri"/>
      <family val="2"/>
      <scheme val="minor"/>
    </font>
    <font>
      <b/>
      <sz val="13"/>
      <color theme="0"/>
      <name val="Calibri (Textkörper)"/>
    </font>
    <font>
      <sz val="9.5"/>
      <color theme="0"/>
      <name val="Calibri"/>
      <family val="2"/>
      <scheme val="minor"/>
    </font>
    <font>
      <sz val="12"/>
      <color theme="0"/>
      <name val="Calibri (Body)"/>
    </font>
    <font>
      <b/>
      <u/>
      <sz val="13"/>
      <color theme="0"/>
      <name val="Calibri (Textkörper)"/>
    </font>
    <font>
      <b/>
      <u/>
      <sz val="13"/>
      <color rgb="FFFFFFFF"/>
      <name val="Calibri (Textkörper)"/>
    </font>
    <font>
      <sz val="13"/>
      <color theme="0"/>
      <name val="Calibri (Textkörper)"/>
    </font>
    <font>
      <b/>
      <sz val="13"/>
      <color theme="0"/>
      <name val="Calibri"/>
      <family val="2"/>
      <scheme val="minor"/>
    </font>
    <font>
      <b/>
      <sz val="12"/>
      <color theme="1"/>
      <name val="Calibri (Textkörper)"/>
    </font>
    <font>
      <sz val="8"/>
      <name val="Calibri"/>
      <family val="2"/>
      <scheme val="minor"/>
    </font>
    <font>
      <u/>
      <sz val="12"/>
      <color theme="0"/>
      <name val="Calibri (Textkörper)"/>
    </font>
    <font>
      <sz val="10.5"/>
      <color rgb="FF000000"/>
      <name val="Tahoma"/>
      <family val="2"/>
    </font>
    <font>
      <b/>
      <u/>
      <sz val="12"/>
      <color rgb="FF14586F"/>
      <name val="Calibri"/>
      <family val="2"/>
      <scheme val="minor"/>
    </font>
    <font>
      <sz val="12"/>
      <color rgb="FF000000"/>
      <name val="Calibri"/>
      <family val="2"/>
      <scheme val="minor"/>
    </font>
  </fonts>
  <fills count="9">
    <fill>
      <patternFill patternType="none"/>
    </fill>
    <fill>
      <patternFill patternType="gray125"/>
    </fill>
    <fill>
      <patternFill patternType="solid">
        <fgColor rgb="FF14586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14586F"/>
        <bgColor rgb="FF000000"/>
      </patternFill>
    </fill>
    <fill>
      <patternFill patternType="solid">
        <fgColor rgb="FFFFFFFF"/>
        <bgColor indexed="64"/>
      </patternFill>
    </fill>
    <fill>
      <patternFill patternType="solid">
        <fgColor rgb="FFFF9800"/>
        <bgColor indexed="64"/>
      </patternFill>
    </fill>
  </fills>
  <borders count="116">
    <border>
      <left/>
      <right/>
      <top/>
      <bottom/>
      <diagonal/>
    </border>
    <border>
      <left style="medium">
        <color rgb="FF14586F"/>
      </left>
      <right/>
      <top style="medium">
        <color rgb="FF14586F"/>
      </top>
      <bottom/>
      <diagonal/>
    </border>
    <border>
      <left/>
      <right/>
      <top style="medium">
        <color rgb="FF14586F"/>
      </top>
      <bottom/>
      <diagonal/>
    </border>
    <border>
      <left/>
      <right style="medium">
        <color rgb="FF14586F"/>
      </right>
      <top style="medium">
        <color rgb="FF14586F"/>
      </top>
      <bottom/>
      <diagonal/>
    </border>
    <border>
      <left style="medium">
        <color rgb="FF14586F"/>
      </left>
      <right/>
      <top/>
      <bottom/>
      <diagonal/>
    </border>
    <border>
      <left/>
      <right style="medium">
        <color rgb="FF14586F"/>
      </right>
      <top/>
      <bottom/>
      <diagonal/>
    </border>
    <border>
      <left style="thin">
        <color rgb="FF373737"/>
      </left>
      <right/>
      <top style="thin">
        <color rgb="FF373737"/>
      </top>
      <bottom style="thin">
        <color rgb="FF373737"/>
      </bottom>
      <diagonal/>
    </border>
    <border>
      <left style="thin">
        <color rgb="FF373737"/>
      </left>
      <right style="thin">
        <color rgb="FF373737"/>
      </right>
      <top style="thin">
        <color rgb="FF373737"/>
      </top>
      <bottom style="thin">
        <color rgb="FF373737"/>
      </bottom>
      <diagonal/>
    </border>
    <border>
      <left style="medium">
        <color rgb="FF14586F"/>
      </left>
      <right/>
      <top/>
      <bottom style="thin">
        <color rgb="FF373737"/>
      </bottom>
      <diagonal/>
    </border>
    <border>
      <left/>
      <right/>
      <top/>
      <bottom style="thin">
        <color rgb="FF373737"/>
      </bottom>
      <diagonal/>
    </border>
    <border>
      <left/>
      <right style="medium">
        <color rgb="FF14586F"/>
      </right>
      <top/>
      <bottom style="thin">
        <color rgb="FF373737"/>
      </bottom>
      <diagonal/>
    </border>
    <border>
      <left style="medium">
        <color rgb="FF14586F"/>
      </left>
      <right/>
      <top/>
      <bottom style="medium">
        <color rgb="FF14586F"/>
      </bottom>
      <diagonal/>
    </border>
    <border>
      <left/>
      <right/>
      <top/>
      <bottom style="medium">
        <color rgb="FF14586F"/>
      </bottom>
      <diagonal/>
    </border>
    <border>
      <left/>
      <right style="medium">
        <color rgb="FF14586F"/>
      </right>
      <top/>
      <bottom style="medium">
        <color rgb="FF14586F"/>
      </bottom>
      <diagonal/>
    </border>
    <border>
      <left style="thin">
        <color rgb="FF14586F"/>
      </left>
      <right/>
      <top style="thin">
        <color rgb="FF14586F"/>
      </top>
      <bottom/>
      <diagonal/>
    </border>
    <border>
      <left/>
      <right/>
      <top style="thin">
        <color rgb="FF14586F"/>
      </top>
      <bottom/>
      <diagonal/>
    </border>
    <border>
      <left style="thin">
        <color theme="0"/>
      </left>
      <right style="thin">
        <color theme="0"/>
      </right>
      <top style="thin">
        <color rgb="FF14586F"/>
      </top>
      <bottom/>
      <diagonal/>
    </border>
    <border>
      <left style="thin">
        <color theme="0"/>
      </left>
      <right style="thin">
        <color rgb="FF14586F"/>
      </right>
      <top style="thin">
        <color rgb="FF14586F"/>
      </top>
      <bottom/>
      <diagonal/>
    </border>
    <border>
      <left style="thin">
        <color rgb="FF14586F"/>
      </left>
      <right/>
      <top/>
      <bottom/>
      <diagonal/>
    </border>
    <border>
      <left style="thin">
        <color theme="0"/>
      </left>
      <right style="thin">
        <color theme="0"/>
      </right>
      <top/>
      <bottom style="thin">
        <color theme="0"/>
      </bottom>
      <diagonal/>
    </border>
    <border>
      <left style="thin">
        <color theme="0"/>
      </left>
      <right style="thin">
        <color rgb="FF14586F"/>
      </right>
      <top/>
      <bottom style="thin">
        <color theme="0"/>
      </bottom>
      <diagonal/>
    </border>
    <border>
      <left style="thin">
        <color rgb="FF14586F"/>
      </left>
      <right/>
      <top style="thin">
        <color theme="0"/>
      </top>
      <bottom/>
      <diagonal/>
    </border>
    <border>
      <left/>
      <right style="thin">
        <color theme="0"/>
      </right>
      <top style="thin">
        <color theme="0"/>
      </top>
      <bottom/>
      <diagonal/>
    </border>
    <border>
      <left/>
      <right style="thin">
        <color rgb="FF14586F"/>
      </right>
      <top/>
      <bottom style="thin">
        <color rgb="FF14586F"/>
      </bottom>
      <diagonal/>
    </border>
    <border>
      <left style="thin">
        <color rgb="FF14586F"/>
      </left>
      <right style="thin">
        <color rgb="FF14586F"/>
      </right>
      <top/>
      <bottom style="thin">
        <color rgb="FF14586F"/>
      </bottom>
      <diagonal/>
    </border>
    <border>
      <left style="thin">
        <color rgb="FF14586F"/>
      </left>
      <right/>
      <top style="thin">
        <color theme="0"/>
      </top>
      <bottom style="thin">
        <color theme="0"/>
      </bottom>
      <diagonal/>
    </border>
    <border>
      <left/>
      <right style="thin">
        <color theme="0"/>
      </right>
      <top style="thin">
        <color theme="0"/>
      </top>
      <bottom style="thin">
        <color theme="0"/>
      </bottom>
      <diagonal/>
    </border>
    <border>
      <left/>
      <right/>
      <top/>
      <bottom style="thin">
        <color rgb="FF14586F"/>
      </bottom>
      <diagonal/>
    </border>
    <border>
      <left style="thin">
        <color rgb="FF14586F"/>
      </left>
      <right/>
      <top style="thin">
        <color theme="0"/>
      </top>
      <bottom style="thin">
        <color rgb="FF14586F"/>
      </bottom>
      <diagonal/>
    </border>
    <border>
      <left/>
      <right style="thin">
        <color theme="0"/>
      </right>
      <top style="thin">
        <color theme="0"/>
      </top>
      <bottom style="thin">
        <color rgb="FF14586F"/>
      </bottom>
      <diagonal/>
    </border>
    <border>
      <left/>
      <right style="thin">
        <color theme="0"/>
      </right>
      <top/>
      <bottom/>
      <diagonal/>
    </border>
    <border>
      <left/>
      <right style="thin">
        <color rgb="FF14586F"/>
      </right>
      <top style="thin">
        <color rgb="FF14586F"/>
      </top>
      <bottom style="thin">
        <color rgb="FF14586F"/>
      </bottom>
      <diagonal/>
    </border>
    <border>
      <left style="thin">
        <color rgb="FF14586F"/>
      </left>
      <right style="thin">
        <color rgb="FF14586F"/>
      </right>
      <top style="thin">
        <color rgb="FF14586F"/>
      </top>
      <bottom style="thin">
        <color rgb="FF14586F"/>
      </bottom>
      <diagonal/>
    </border>
    <border>
      <left style="thin">
        <color rgb="FF14586F"/>
      </left>
      <right/>
      <top/>
      <bottom style="thin">
        <color theme="0"/>
      </bottom>
      <diagonal/>
    </border>
    <border>
      <left/>
      <right style="thin">
        <color theme="0"/>
      </right>
      <top/>
      <bottom style="thin">
        <color theme="0"/>
      </bottom>
      <diagonal/>
    </border>
    <border>
      <left/>
      <right/>
      <top style="thin">
        <color rgb="FF14586F"/>
      </top>
      <bottom style="thin">
        <color rgb="FF14586F"/>
      </bottom>
      <diagonal/>
    </border>
    <border>
      <left/>
      <right/>
      <top style="thin">
        <color theme="0"/>
      </top>
      <bottom/>
      <diagonal/>
    </border>
    <border>
      <left/>
      <right/>
      <top/>
      <bottom style="thin">
        <color theme="0"/>
      </bottom>
      <diagonal/>
    </border>
    <border>
      <left/>
      <right/>
      <top style="thin">
        <color theme="0"/>
      </top>
      <bottom style="thin">
        <color rgb="FF14586F"/>
      </bottom>
      <diagonal/>
    </border>
    <border>
      <left style="thin">
        <color rgb="FF14586F"/>
      </left>
      <right/>
      <top style="thin">
        <color rgb="FF14586F"/>
      </top>
      <bottom style="thin">
        <color rgb="FF14586F"/>
      </bottom>
      <diagonal/>
    </border>
    <border>
      <left style="thin">
        <color theme="0"/>
      </left>
      <right style="thin">
        <color theme="0"/>
      </right>
      <top/>
      <bottom/>
      <diagonal/>
    </border>
    <border>
      <left style="thin">
        <color rgb="FF14586F"/>
      </left>
      <right/>
      <top/>
      <bottom style="thin">
        <color rgb="FF14586F"/>
      </bottom>
      <diagonal/>
    </border>
    <border>
      <left style="thin">
        <color theme="0"/>
      </left>
      <right/>
      <top style="thin">
        <color theme="0"/>
      </top>
      <bottom style="thin">
        <color rgb="FF14586F"/>
      </bottom>
      <diagonal/>
    </border>
    <border>
      <left/>
      <right style="thin">
        <color rgb="FF14586F"/>
      </right>
      <top style="thin">
        <color theme="0"/>
      </top>
      <bottom style="thin">
        <color rgb="FF14586F"/>
      </bottom>
      <diagonal/>
    </border>
    <border>
      <left/>
      <right style="thin">
        <color rgb="FF14586F"/>
      </right>
      <top style="thin">
        <color rgb="FF14586F"/>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rgb="FF14586F"/>
      </right>
      <top style="thin">
        <color theme="0"/>
      </top>
      <bottom style="thin">
        <color theme="0"/>
      </bottom>
      <diagonal/>
    </border>
    <border>
      <left style="thin">
        <color rgb="FF14586F"/>
      </left>
      <right/>
      <top style="thin">
        <color theme="0"/>
      </top>
      <bottom style="thin">
        <color rgb="FFFFFFFF"/>
      </bottom>
      <diagonal/>
    </border>
    <border>
      <left/>
      <right style="thin">
        <color theme="0"/>
      </right>
      <top style="thin">
        <color theme="0"/>
      </top>
      <bottom style="thin">
        <color rgb="FFFFFFFF"/>
      </bottom>
      <diagonal/>
    </border>
    <border>
      <left/>
      <right/>
      <top style="thin">
        <color theme="0"/>
      </top>
      <bottom style="thin">
        <color rgb="FFFFFFFF"/>
      </bottom>
      <diagonal/>
    </border>
    <border>
      <left style="thin">
        <color rgb="FF14586F"/>
      </left>
      <right style="thin">
        <color rgb="FF14586F"/>
      </right>
      <top style="thin">
        <color rgb="FF14586F"/>
      </top>
      <bottom/>
      <diagonal/>
    </border>
    <border>
      <left/>
      <right style="thin">
        <color rgb="FF14586F"/>
      </right>
      <top/>
      <bottom/>
      <diagonal/>
    </border>
    <border>
      <left/>
      <right/>
      <top style="thin">
        <color theme="0"/>
      </top>
      <bottom style="thin">
        <color theme="0"/>
      </bottom>
      <diagonal/>
    </border>
    <border>
      <left/>
      <right style="thin">
        <color rgb="FFFFFFFF"/>
      </right>
      <top/>
      <bottom style="thin">
        <color rgb="FFFFFFFF"/>
      </bottom>
      <diagonal/>
    </border>
    <border>
      <left/>
      <right style="thin">
        <color rgb="FFFFFFFF"/>
      </right>
      <top/>
      <bottom/>
      <diagonal/>
    </border>
    <border>
      <left style="thin">
        <color rgb="FF14586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14586F"/>
      </left>
      <right/>
      <top/>
      <bottom style="thin">
        <color rgb="FFFFFFFF"/>
      </bottom>
      <diagonal/>
    </border>
    <border>
      <left/>
      <right style="thin">
        <color rgb="FFFFFFFF"/>
      </right>
      <top/>
      <bottom style="thin">
        <color rgb="FF14586F"/>
      </bottom>
      <diagonal/>
    </border>
    <border>
      <left style="medium">
        <color rgb="FF14586F"/>
      </left>
      <right style="medium">
        <color rgb="FF14586F"/>
      </right>
      <top style="medium">
        <color rgb="FF14586F"/>
      </top>
      <bottom style="medium">
        <color rgb="FF14586F"/>
      </bottom>
      <diagonal/>
    </border>
    <border>
      <left style="medium">
        <color rgb="FF14586F"/>
      </left>
      <right style="thick">
        <color theme="0"/>
      </right>
      <top style="medium">
        <color rgb="FF14586F"/>
      </top>
      <bottom style="thick">
        <color theme="0"/>
      </bottom>
      <diagonal/>
    </border>
    <border>
      <left style="medium">
        <color rgb="FF14586F"/>
      </left>
      <right style="thick">
        <color theme="0"/>
      </right>
      <top style="thick">
        <color theme="0"/>
      </top>
      <bottom style="thick">
        <color theme="0"/>
      </bottom>
      <diagonal/>
    </border>
    <border>
      <left style="medium">
        <color rgb="FF14586F"/>
      </left>
      <right style="thick">
        <color theme="0"/>
      </right>
      <top style="thick">
        <color theme="0"/>
      </top>
      <bottom style="medium">
        <color rgb="FF14586F"/>
      </bottom>
      <diagonal/>
    </border>
    <border>
      <left style="thick">
        <color theme="0"/>
      </left>
      <right/>
      <top style="medium">
        <color rgb="FF14586F"/>
      </top>
      <bottom style="thick">
        <color theme="0"/>
      </bottom>
      <diagonal/>
    </border>
    <border>
      <left style="thick">
        <color theme="0"/>
      </left>
      <right/>
      <top style="thick">
        <color theme="0"/>
      </top>
      <bottom style="thick">
        <color theme="0"/>
      </bottom>
      <diagonal/>
    </border>
    <border>
      <left style="thick">
        <color theme="0"/>
      </left>
      <right/>
      <top style="thick">
        <color theme="0"/>
      </top>
      <bottom style="medium">
        <color rgb="FF14586F"/>
      </bottom>
      <diagonal/>
    </border>
    <border>
      <left style="thin">
        <color rgb="FF14586F"/>
      </left>
      <right style="thin">
        <color theme="0"/>
      </right>
      <top style="thin">
        <color rgb="FF14586F"/>
      </top>
      <bottom style="thin">
        <color theme="0"/>
      </bottom>
      <diagonal/>
    </border>
    <border>
      <left style="thin">
        <color theme="0"/>
      </left>
      <right style="thin">
        <color rgb="FF14586F"/>
      </right>
      <top style="thin">
        <color rgb="FF14586F"/>
      </top>
      <bottom style="thin">
        <color theme="0"/>
      </bottom>
      <diagonal/>
    </border>
    <border>
      <left style="thin">
        <color rgb="FF14586F"/>
      </left>
      <right style="thin">
        <color theme="0"/>
      </right>
      <top style="thin">
        <color theme="0"/>
      </top>
      <bottom style="thin">
        <color theme="0"/>
      </bottom>
      <diagonal/>
    </border>
    <border>
      <left style="thin">
        <color rgb="FF14586F"/>
      </left>
      <right style="thin">
        <color theme="0"/>
      </right>
      <top style="thin">
        <color theme="0"/>
      </top>
      <bottom style="thin">
        <color rgb="FF14586F"/>
      </bottom>
      <diagonal/>
    </border>
    <border>
      <left style="thin">
        <color theme="0"/>
      </left>
      <right style="thin">
        <color rgb="FF14586F"/>
      </right>
      <top style="thin">
        <color theme="0"/>
      </top>
      <bottom style="thin">
        <color rgb="FF14586F"/>
      </bottom>
      <diagonal/>
    </border>
    <border>
      <left style="thin">
        <color theme="0"/>
      </left>
      <right/>
      <top style="thin">
        <color rgb="FF14586F"/>
      </top>
      <bottom style="thin">
        <color rgb="FF14586F"/>
      </bottom>
      <diagonal/>
    </border>
    <border>
      <left style="thin">
        <color rgb="FF14586F"/>
      </left>
      <right style="thin">
        <color rgb="FF14586F"/>
      </right>
      <top/>
      <bottom/>
      <diagonal/>
    </border>
    <border>
      <left/>
      <right style="thin">
        <color rgb="FF14586F"/>
      </right>
      <top style="thin">
        <color theme="0"/>
      </top>
      <bottom/>
      <diagonal/>
    </border>
    <border>
      <left/>
      <right style="thin">
        <color theme="0"/>
      </right>
      <top/>
      <bottom style="thin">
        <color rgb="FF14586F"/>
      </bottom>
      <diagonal/>
    </border>
    <border>
      <left style="thin">
        <color theme="0"/>
      </left>
      <right style="thin">
        <color theme="0"/>
      </right>
      <top/>
      <bottom style="thin">
        <color rgb="FF14586F"/>
      </bottom>
      <diagonal/>
    </border>
    <border>
      <left/>
      <right style="thin">
        <color rgb="FF14586F"/>
      </right>
      <top/>
      <bottom style="thin">
        <color theme="0"/>
      </bottom>
      <diagonal/>
    </border>
    <border>
      <left/>
      <right style="thin">
        <color rgb="FF14586F"/>
      </right>
      <top style="thin">
        <color theme="0"/>
      </top>
      <bottom style="thin">
        <color theme="0"/>
      </bottom>
      <diagonal/>
    </border>
    <border>
      <left style="medium">
        <color theme="1"/>
      </left>
      <right/>
      <top style="medium">
        <color theme="1"/>
      </top>
      <bottom/>
      <diagonal/>
    </border>
    <border>
      <left/>
      <right/>
      <top style="medium">
        <color theme="1"/>
      </top>
      <bottom/>
      <diagonal/>
    </border>
    <border>
      <left/>
      <right style="thin">
        <color rgb="FF14586F"/>
      </right>
      <top style="medium">
        <color theme="1"/>
      </top>
      <bottom style="thin">
        <color rgb="FF14586F"/>
      </bottom>
      <diagonal/>
    </border>
    <border>
      <left style="thin">
        <color rgb="FF14586F"/>
      </left>
      <right style="thin">
        <color rgb="FF14586F"/>
      </right>
      <top style="medium">
        <color theme="1"/>
      </top>
      <bottom style="thin">
        <color rgb="FF14586F"/>
      </bottom>
      <diagonal/>
    </border>
    <border>
      <left style="thin">
        <color rgb="FF14586F"/>
      </left>
      <right style="medium">
        <color theme="1"/>
      </right>
      <top style="medium">
        <color theme="1"/>
      </top>
      <bottom style="thin">
        <color rgb="FF14586F"/>
      </bottom>
      <diagonal/>
    </border>
    <border>
      <left style="medium">
        <color theme="1"/>
      </left>
      <right/>
      <top style="thin">
        <color theme="0"/>
      </top>
      <bottom/>
      <diagonal/>
    </border>
    <border>
      <left style="thin">
        <color rgb="FF14586F"/>
      </left>
      <right style="medium">
        <color theme="1"/>
      </right>
      <top style="thin">
        <color rgb="FF14586F"/>
      </top>
      <bottom style="thin">
        <color rgb="FF14586F"/>
      </bottom>
      <diagonal/>
    </border>
    <border>
      <left style="medium">
        <color theme="1"/>
      </left>
      <right/>
      <top/>
      <bottom/>
      <diagonal/>
    </border>
    <border>
      <left/>
      <right style="medium">
        <color theme="1"/>
      </right>
      <top style="thin">
        <color rgb="FF14586F"/>
      </top>
      <bottom style="thin">
        <color rgb="FF14586F"/>
      </bottom>
      <diagonal/>
    </border>
    <border>
      <left style="thin">
        <color rgb="FF14586F"/>
      </left>
      <right style="medium">
        <color theme="1"/>
      </right>
      <top style="thin">
        <color rgb="FF14586F"/>
      </top>
      <bottom/>
      <diagonal/>
    </border>
    <border>
      <left style="medium">
        <color theme="1"/>
      </left>
      <right/>
      <top style="thin">
        <color theme="0"/>
      </top>
      <bottom style="medium">
        <color theme="1"/>
      </bottom>
      <diagonal/>
    </border>
    <border>
      <left/>
      <right style="thin">
        <color rgb="FF14586F"/>
      </right>
      <top style="thin">
        <color theme="0"/>
      </top>
      <bottom style="medium">
        <color theme="1"/>
      </bottom>
      <diagonal/>
    </border>
    <border>
      <left/>
      <right/>
      <top style="thin">
        <color theme="0"/>
      </top>
      <bottom style="medium">
        <color theme="1"/>
      </bottom>
      <diagonal/>
    </border>
    <border>
      <left/>
      <right style="thin">
        <color rgb="FF14586F"/>
      </right>
      <top style="thin">
        <color rgb="FF14586F"/>
      </top>
      <bottom style="medium">
        <color theme="1"/>
      </bottom>
      <diagonal/>
    </border>
    <border>
      <left style="thin">
        <color rgb="FF14586F"/>
      </left>
      <right style="thin">
        <color rgb="FF14586F"/>
      </right>
      <top style="thin">
        <color rgb="FF14586F"/>
      </top>
      <bottom style="medium">
        <color theme="1"/>
      </bottom>
      <diagonal/>
    </border>
    <border>
      <left style="thin">
        <color rgb="FF14586F"/>
      </left>
      <right style="medium">
        <color theme="1"/>
      </right>
      <top style="thin">
        <color rgb="FF14586F"/>
      </top>
      <bottom style="medium">
        <color theme="1"/>
      </bottom>
      <diagonal/>
    </border>
    <border>
      <left style="medium">
        <color theme="1"/>
      </left>
      <right/>
      <top style="medium">
        <color theme="1"/>
      </top>
      <bottom style="medium">
        <color theme="1"/>
      </bottom>
      <diagonal/>
    </border>
    <border>
      <left/>
      <right style="thin">
        <color rgb="FF14586F"/>
      </right>
      <top style="medium">
        <color theme="1"/>
      </top>
      <bottom style="medium">
        <color theme="1"/>
      </bottom>
      <diagonal/>
    </border>
    <border>
      <left style="thin">
        <color rgb="FF14586F"/>
      </left>
      <right style="thin">
        <color rgb="FF14586F"/>
      </right>
      <top style="medium">
        <color theme="1"/>
      </top>
      <bottom style="medium">
        <color theme="1"/>
      </bottom>
      <diagonal/>
    </border>
    <border>
      <left style="thin">
        <color rgb="FF14586F"/>
      </left>
      <right style="medium">
        <color theme="1"/>
      </right>
      <top style="medium">
        <color theme="1"/>
      </top>
      <bottom style="medium">
        <color theme="1"/>
      </bottom>
      <diagonal/>
    </border>
    <border>
      <left/>
      <right style="medium">
        <color theme="1"/>
      </right>
      <top style="medium">
        <color theme="1"/>
      </top>
      <bottom style="thin">
        <color rgb="FF14586F"/>
      </bottom>
      <diagonal/>
    </border>
    <border>
      <left style="thin">
        <color rgb="FF14586F"/>
      </left>
      <right/>
      <top style="thin">
        <color theme="0"/>
      </top>
      <bottom style="medium">
        <color theme="1"/>
      </bottom>
      <diagonal/>
    </border>
    <border>
      <left/>
      <right style="thin">
        <color theme="0"/>
      </right>
      <top style="thin">
        <color rgb="FF14586F"/>
      </top>
      <bottom/>
      <diagonal/>
    </border>
    <border>
      <left style="thin">
        <color theme="0"/>
      </left>
      <right/>
      <top style="thin">
        <color rgb="FF14586F"/>
      </top>
      <bottom style="thin">
        <color rgb="FFFFFFFF"/>
      </bottom>
      <diagonal/>
    </border>
    <border>
      <left/>
      <right/>
      <top style="thin">
        <color rgb="FF14586F"/>
      </top>
      <bottom style="thin">
        <color rgb="FFFFFFFF"/>
      </bottom>
      <diagonal/>
    </border>
    <border>
      <left/>
      <right style="thin">
        <color theme="0"/>
      </right>
      <top style="thin">
        <color rgb="FF14586F"/>
      </top>
      <bottom style="thin">
        <color rgb="FFFFFFFF"/>
      </bottom>
      <diagonal/>
    </border>
    <border>
      <left style="thin">
        <color rgb="FFFFFFFF"/>
      </left>
      <right/>
      <top style="thin">
        <color rgb="FF14586F"/>
      </top>
      <bottom style="thin">
        <color rgb="FFFFFFFF"/>
      </bottom>
      <diagonal/>
    </border>
    <border>
      <left style="thin">
        <color rgb="FFFFFFFF"/>
      </left>
      <right/>
      <top/>
      <bottom style="thin">
        <color rgb="FF14586F"/>
      </bottom>
      <diagonal/>
    </border>
    <border>
      <left/>
      <right/>
      <top/>
      <bottom style="thin">
        <color rgb="FFFFFFFF"/>
      </bottom>
      <diagonal/>
    </border>
    <border>
      <left/>
      <right style="thin">
        <color theme="0"/>
      </right>
      <top/>
      <bottom style="thin">
        <color rgb="FFFFFFFF"/>
      </bottom>
      <diagonal/>
    </border>
    <border>
      <left style="thin">
        <color rgb="FFFFFFFF"/>
      </left>
      <right/>
      <top/>
      <bottom style="thin">
        <color rgb="FFFFFFFF"/>
      </bottom>
      <diagonal/>
    </border>
    <border>
      <left style="thin">
        <color rgb="FF373737"/>
      </left>
      <right style="thin">
        <color rgb="FF373737"/>
      </right>
      <top style="thin">
        <color rgb="FF373737"/>
      </top>
      <bottom/>
      <diagonal/>
    </border>
    <border>
      <left style="thin">
        <color rgb="FF373737"/>
      </left>
      <right style="thin">
        <color rgb="FF373737"/>
      </right>
      <top/>
      <bottom/>
      <diagonal/>
    </border>
    <border>
      <left style="thin">
        <color rgb="FF373737"/>
      </left>
      <right style="thin">
        <color rgb="FF373737"/>
      </right>
      <top/>
      <bottom style="thin">
        <color rgb="FF373737"/>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568">
    <xf numFmtId="0" fontId="0" fillId="0" borderId="0" xfId="0"/>
    <xf numFmtId="0" fontId="8" fillId="0" borderId="4" xfId="0" applyFont="1" applyBorder="1" applyAlignment="1">
      <alignment horizontal="center"/>
    </xf>
    <xf numFmtId="0" fontId="8" fillId="0" borderId="0" xfId="0" applyFont="1" applyAlignment="1">
      <alignment horizontal="center"/>
    </xf>
    <xf numFmtId="0" fontId="0" fillId="0" borderId="5" xfId="0" applyBorder="1"/>
    <xf numFmtId="0" fontId="2" fillId="0" borderId="4" xfId="0" applyFont="1" applyBorder="1"/>
    <xf numFmtId="0" fontId="5" fillId="0" borderId="4" xfId="0" applyFont="1" applyBorder="1"/>
    <xf numFmtId="0" fontId="5" fillId="0" borderId="0" xfId="0" applyFont="1"/>
    <xf numFmtId="0" fontId="2" fillId="0" borderId="8" xfId="0" applyFont="1" applyBorder="1"/>
    <xf numFmtId="0" fontId="0" fillId="0" borderId="9" xfId="0" applyBorder="1"/>
    <xf numFmtId="0" fontId="2" fillId="0" borderId="9" xfId="0" applyFont="1" applyBorder="1"/>
    <xf numFmtId="0" fontId="0" fillId="0" borderId="10" xfId="0" applyBorder="1"/>
    <xf numFmtId="0" fontId="0" fillId="0" borderId="4" xfId="0" applyBorder="1"/>
    <xf numFmtId="0" fontId="6" fillId="0" borderId="0" xfId="2" quotePrefix="1" applyFill="1"/>
    <xf numFmtId="0" fontId="10" fillId="0" borderId="0" xfId="0" applyFont="1"/>
    <xf numFmtId="0" fontId="2" fillId="0" borderId="0" xfId="0" applyFont="1"/>
    <xf numFmtId="0" fontId="2" fillId="0" borderId="4" xfId="0" applyFont="1" applyBorder="1" applyAlignment="1">
      <alignment horizontal="left"/>
    </xf>
    <xf numFmtId="0" fontId="2" fillId="0" borderId="0" xfId="0" applyFont="1" applyAlignment="1">
      <alignment horizontal="left"/>
    </xf>
    <xf numFmtId="0" fontId="11" fillId="0" borderId="0" xfId="0" applyFont="1"/>
    <xf numFmtId="0" fontId="9" fillId="0" borderId="0" xfId="0" applyFont="1"/>
    <xf numFmtId="0" fontId="6" fillId="0" borderId="0" xfId="2" applyFill="1" applyBorder="1"/>
    <xf numFmtId="0" fontId="0" fillId="0" borderId="11" xfId="0" applyBorder="1"/>
    <xf numFmtId="0" fontId="0" fillId="0" borderId="12" xfId="0" applyBorder="1"/>
    <xf numFmtId="0" fontId="0" fillId="0" borderId="13" xfId="0" applyBorder="1"/>
    <xf numFmtId="8" fontId="0" fillId="0" borderId="0" xfId="0" applyNumberFormat="1"/>
    <xf numFmtId="0" fontId="8" fillId="0" borderId="0" xfId="0" applyFont="1"/>
    <xf numFmtId="0" fontId="0" fillId="2" borderId="14" xfId="0" applyFill="1" applyBorder="1"/>
    <xf numFmtId="0" fontId="14" fillId="2" borderId="15" xfId="0" applyFont="1" applyFill="1" applyBorder="1" applyAlignment="1">
      <alignment horizontal="left"/>
    </xf>
    <xf numFmtId="8" fontId="3" fillId="2" borderId="16" xfId="0" applyNumberFormat="1"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5" fillId="2" borderId="14" xfId="0" applyFont="1" applyFill="1" applyBorder="1"/>
    <xf numFmtId="0" fontId="0" fillId="2" borderId="18" xfId="0" applyFill="1" applyBorder="1"/>
    <xf numFmtId="14" fontId="14" fillId="2" borderId="0" xfId="0" applyNumberFormat="1" applyFont="1" applyFill="1" applyAlignment="1">
      <alignment horizontal="left"/>
    </xf>
    <xf numFmtId="8" fontId="3" fillId="2" borderId="19" xfId="0" applyNumberFormat="1" applyFont="1" applyFill="1" applyBorder="1" applyAlignment="1">
      <alignment horizontal="center"/>
    </xf>
    <xf numFmtId="9" fontId="3" fillId="2" borderId="19" xfId="0" applyNumberFormat="1" applyFont="1" applyFill="1" applyBorder="1" applyAlignment="1">
      <alignment horizontal="center"/>
    </xf>
    <xf numFmtId="0" fontId="5" fillId="2" borderId="18" xfId="0" applyFont="1" applyFill="1" applyBorder="1"/>
    <xf numFmtId="0" fontId="15" fillId="2" borderId="21" xfId="0" applyFont="1" applyFill="1" applyBorder="1"/>
    <xf numFmtId="0" fontId="15" fillId="2" borderId="22" xfId="0" applyFont="1" applyFill="1" applyBorder="1"/>
    <xf numFmtId="0" fontId="15" fillId="2" borderId="25" xfId="0" applyFont="1" applyFill="1" applyBorder="1"/>
    <xf numFmtId="0" fontId="15" fillId="2" borderId="26" xfId="0" applyFont="1" applyFill="1" applyBorder="1"/>
    <xf numFmtId="0" fontId="15" fillId="2" borderId="28" xfId="0" applyFont="1" applyFill="1" applyBorder="1"/>
    <xf numFmtId="0" fontId="15" fillId="2" borderId="29" xfId="0" applyFont="1" applyFill="1" applyBorder="1"/>
    <xf numFmtId="0" fontId="5" fillId="2" borderId="30" xfId="0" applyFont="1" applyFill="1" applyBorder="1"/>
    <xf numFmtId="44" fontId="0" fillId="0" borderId="31" xfId="1" applyFont="1" applyFill="1" applyBorder="1" applyAlignment="1"/>
    <xf numFmtId="0" fontId="3" fillId="2" borderId="21" xfId="0" applyFont="1" applyFill="1" applyBorder="1"/>
    <xf numFmtId="0" fontId="3" fillId="2" borderId="22" xfId="0" applyFont="1" applyFill="1" applyBorder="1"/>
    <xf numFmtId="0" fontId="3" fillId="2" borderId="18" xfId="0" applyFont="1" applyFill="1" applyBorder="1"/>
    <xf numFmtId="0" fontId="3" fillId="2" borderId="33" xfId="0" applyFont="1" applyFill="1" applyBorder="1"/>
    <xf numFmtId="0" fontId="5" fillId="2" borderId="34" xfId="0" applyFont="1" applyFill="1" applyBorder="1"/>
    <xf numFmtId="0" fontId="0" fillId="2" borderId="33" xfId="0" applyFill="1" applyBorder="1"/>
    <xf numFmtId="0" fontId="3" fillId="0" borderId="0" xfId="0" applyFont="1"/>
    <xf numFmtId="44" fontId="0" fillId="0" borderId="0" xfId="1" applyFont="1" applyFill="1" applyBorder="1" applyAlignment="1"/>
    <xf numFmtId="0" fontId="5" fillId="2" borderId="21" xfId="0" applyFont="1" applyFill="1" applyBorder="1"/>
    <xf numFmtId="44" fontId="0" fillId="0" borderId="32" xfId="1" applyFont="1" applyFill="1" applyBorder="1"/>
    <xf numFmtId="0" fontId="0" fillId="0" borderId="31" xfId="0" applyBorder="1"/>
    <xf numFmtId="0" fontId="3" fillId="2" borderId="25" xfId="0" applyFont="1" applyFill="1" applyBorder="1"/>
    <xf numFmtId="0" fontId="3" fillId="2" borderId="26" xfId="0" applyFont="1" applyFill="1" applyBorder="1"/>
    <xf numFmtId="0" fontId="13" fillId="0" borderId="0" xfId="0" applyFont="1"/>
    <xf numFmtId="14" fontId="3" fillId="2" borderId="18" xfId="0" applyNumberFormat="1" applyFont="1" applyFill="1" applyBorder="1"/>
    <xf numFmtId="8" fontId="3" fillId="2" borderId="20" xfId="0" applyNumberFormat="1" applyFont="1" applyFill="1" applyBorder="1" applyAlignment="1">
      <alignment horizontal="center"/>
    </xf>
    <xf numFmtId="2" fontId="3" fillId="2" borderId="18" xfId="0" applyNumberFormat="1" applyFont="1" applyFill="1" applyBorder="1"/>
    <xf numFmtId="0" fontId="0" fillId="0" borderId="32" xfId="1" applyNumberFormat="1" applyFont="1" applyFill="1" applyBorder="1"/>
    <xf numFmtId="2" fontId="0" fillId="0" borderId="0" xfId="0" applyNumberFormat="1"/>
    <xf numFmtId="44" fontId="4" fillId="0" borderId="32" xfId="1" applyFont="1" applyFill="1" applyBorder="1"/>
    <xf numFmtId="0" fontId="4" fillId="0" borderId="0" xfId="0" applyFont="1"/>
    <xf numFmtId="0" fontId="15" fillId="0" borderId="0" xfId="0" applyFont="1"/>
    <xf numFmtId="8" fontId="4" fillId="0" borderId="0" xfId="0" applyNumberFormat="1" applyFont="1"/>
    <xf numFmtId="44" fontId="4" fillId="0" borderId="0" xfId="1" applyFont="1" applyFill="1" applyBorder="1"/>
    <xf numFmtId="0" fontId="3" fillId="2" borderId="14" xfId="0" applyFont="1" applyFill="1" applyBorder="1"/>
    <xf numFmtId="0" fontId="3" fillId="2" borderId="40" xfId="0" applyFont="1" applyFill="1" applyBorder="1" applyAlignment="1">
      <alignment horizontal="center"/>
    </xf>
    <xf numFmtId="0" fontId="3" fillId="0" borderId="32" xfId="0" applyFont="1" applyBorder="1"/>
    <xf numFmtId="44" fontId="0" fillId="0" borderId="31" xfId="1" applyFont="1" applyFill="1" applyBorder="1"/>
    <xf numFmtId="164" fontId="0" fillId="0" borderId="32" xfId="0" applyNumberFormat="1" applyBorder="1" applyAlignment="1">
      <alignment horizontal="right"/>
    </xf>
    <xf numFmtId="0" fontId="5" fillId="2" borderId="26" xfId="0" applyFont="1" applyFill="1" applyBorder="1"/>
    <xf numFmtId="0" fontId="3" fillId="2" borderId="15" xfId="0" applyFont="1" applyFill="1" applyBorder="1"/>
    <xf numFmtId="0" fontId="5" fillId="2" borderId="22" xfId="0" applyFont="1" applyFill="1" applyBorder="1"/>
    <xf numFmtId="0" fontId="16" fillId="0" borderId="7" xfId="0" applyFont="1" applyBorder="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7" fillId="0" borderId="5" xfId="0" applyFont="1" applyBorder="1" applyAlignment="1">
      <alignment vertical="center"/>
    </xf>
    <xf numFmtId="0" fontId="0" fillId="0" borderId="0" xfId="0" applyAlignment="1">
      <alignment vertical="center"/>
    </xf>
    <xf numFmtId="0" fontId="5"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8" fontId="13" fillId="0" borderId="0" xfId="0" applyNumberFormat="1" applyFont="1" applyAlignment="1">
      <alignment horizontal="left" vertical="center"/>
    </xf>
    <xf numFmtId="0" fontId="8" fillId="0" borderId="0" xfId="0" applyFont="1" applyAlignment="1">
      <alignment horizontal="left" vertical="center"/>
    </xf>
    <xf numFmtId="8" fontId="13" fillId="0" borderId="0" xfId="0" applyNumberFormat="1" applyFont="1" applyAlignment="1">
      <alignment vertical="center"/>
    </xf>
    <xf numFmtId="0" fontId="2" fillId="0" borderId="0" xfId="0" applyFont="1" applyAlignment="1">
      <alignment vertical="center"/>
    </xf>
    <xf numFmtId="8" fontId="0" fillId="0" borderId="0" xfId="0" applyNumberFormat="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4" fontId="0" fillId="5" borderId="32" xfId="1" applyFont="1" applyFill="1" applyBorder="1" applyAlignment="1"/>
    <xf numFmtId="44" fontId="16" fillId="5" borderId="31" xfId="1" applyFont="1" applyFill="1" applyBorder="1" applyAlignment="1"/>
    <xf numFmtId="44" fontId="0" fillId="5" borderId="32" xfId="1" applyFont="1" applyFill="1" applyBorder="1"/>
    <xf numFmtId="44" fontId="16" fillId="5" borderId="32" xfId="1" applyFont="1" applyFill="1" applyBorder="1"/>
    <xf numFmtId="44" fontId="4" fillId="5" borderId="32" xfId="1" applyFont="1" applyFill="1" applyBorder="1"/>
    <xf numFmtId="0" fontId="13" fillId="0" borderId="0" xfId="0" applyFont="1" applyAlignment="1">
      <alignment vertical="center"/>
    </xf>
    <xf numFmtId="0" fontId="23" fillId="3" borderId="0" xfId="2" applyFont="1" applyFill="1" applyBorder="1" applyAlignment="1">
      <alignment horizontal="left" vertical="center"/>
    </xf>
    <xf numFmtId="0" fontId="15" fillId="2" borderId="0" xfId="0" applyFont="1" applyFill="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xf>
    <xf numFmtId="44" fontId="16" fillId="5" borderId="31" xfId="1" applyFont="1" applyFill="1" applyBorder="1"/>
    <xf numFmtId="0" fontId="15" fillId="2" borderId="30" xfId="0" applyFont="1" applyFill="1" applyBorder="1"/>
    <xf numFmtId="0" fontId="19" fillId="2" borderId="30" xfId="0" applyFont="1" applyFill="1" applyBorder="1"/>
    <xf numFmtId="2" fontId="20" fillId="2" borderId="30" xfId="0" applyNumberFormat="1" applyFont="1" applyFill="1" applyBorder="1"/>
    <xf numFmtId="0" fontId="20" fillId="2" borderId="30" xfId="0" applyFont="1" applyFill="1" applyBorder="1"/>
    <xf numFmtId="0" fontId="20" fillId="2" borderId="34" xfId="0" applyFont="1" applyFill="1" applyBorder="1"/>
    <xf numFmtId="44" fontId="4" fillId="5" borderId="31" xfId="1" applyFont="1" applyFill="1" applyBorder="1"/>
    <xf numFmtId="0" fontId="3" fillId="2" borderId="22" xfId="0" applyFont="1" applyFill="1" applyBorder="1" applyAlignment="1">
      <alignment wrapText="1"/>
    </xf>
    <xf numFmtId="0" fontId="24" fillId="0" borderId="0" xfId="2" applyFont="1" applyFill="1" applyBorder="1" applyAlignment="1">
      <alignment horizontal="left" vertical="center"/>
    </xf>
    <xf numFmtId="0" fontId="27" fillId="0" borderId="0" xfId="0" applyFont="1" applyFill="1" applyBorder="1" applyAlignment="1">
      <alignment horizontal="left" vertical="center"/>
    </xf>
    <xf numFmtId="44" fontId="0" fillId="5" borderId="32" xfId="1" applyFont="1" applyFill="1" applyBorder="1" applyAlignment="1">
      <alignment vertical="top"/>
    </xf>
    <xf numFmtId="14" fontId="14" fillId="2" borderId="0" xfId="0" applyNumberFormat="1" applyFont="1" applyFill="1" applyBorder="1" applyAlignment="1">
      <alignment horizontal="left"/>
    </xf>
    <xf numFmtId="0" fontId="15" fillId="2" borderId="18" xfId="0" applyFont="1" applyFill="1" applyBorder="1"/>
    <xf numFmtId="0" fontId="19" fillId="2" borderId="47" xfId="0" applyFont="1" applyFill="1" applyBorder="1" applyAlignment="1">
      <alignment horizontal="left" vertical="center"/>
    </xf>
    <xf numFmtId="0" fontId="19" fillId="2" borderId="49" xfId="0" applyFont="1" applyFill="1" applyBorder="1" applyAlignment="1">
      <alignment horizontal="left" vertical="center"/>
    </xf>
    <xf numFmtId="2" fontId="20" fillId="2" borderId="47" xfId="0" applyNumberFormat="1" applyFont="1" applyFill="1" applyBorder="1" applyAlignment="1">
      <alignment horizontal="left" vertical="center"/>
    </xf>
    <xf numFmtId="0" fontId="20" fillId="2" borderId="47" xfId="0" applyFont="1" applyFill="1" applyBorder="1" applyAlignment="1">
      <alignment horizontal="left" vertical="center"/>
    </xf>
    <xf numFmtId="0" fontId="15" fillId="2" borderId="46" xfId="0" applyFont="1" applyFill="1" applyBorder="1" applyAlignment="1">
      <alignment horizontal="left" vertical="center"/>
    </xf>
    <xf numFmtId="0" fontId="15" fillId="2" borderId="47" xfId="0" applyFont="1" applyFill="1" applyBorder="1" applyAlignment="1">
      <alignment horizontal="left" vertical="center"/>
    </xf>
    <xf numFmtId="164" fontId="16" fillId="5" borderId="32" xfId="0" applyNumberFormat="1" applyFont="1" applyFill="1" applyBorder="1" applyAlignment="1">
      <alignment horizontal="right"/>
    </xf>
    <xf numFmtId="44" fontId="16" fillId="0" borderId="0" xfId="1" applyFont="1" applyFill="1" applyBorder="1" applyAlignment="1"/>
    <xf numFmtId="0" fontId="3" fillId="0" borderId="0" xfId="0" applyFont="1" applyFill="1" applyBorder="1"/>
    <xf numFmtId="0" fontId="15" fillId="0" borderId="0" xfId="0" applyFont="1" applyFill="1" applyBorder="1"/>
    <xf numFmtId="44" fontId="1" fillId="5" borderId="23" xfId="1" applyFont="1" applyFill="1" applyBorder="1" applyAlignment="1"/>
    <xf numFmtId="44" fontId="1" fillId="5" borderId="24" xfId="1" applyFont="1" applyFill="1" applyBorder="1" applyAlignment="1"/>
    <xf numFmtId="44" fontId="1" fillId="5" borderId="31" xfId="1" applyFont="1" applyFill="1" applyBorder="1" applyAlignment="1"/>
    <xf numFmtId="44" fontId="1" fillId="5" borderId="32" xfId="1" applyFont="1" applyFill="1" applyBorder="1" applyAlignment="1"/>
    <xf numFmtId="44" fontId="0" fillId="5" borderId="31" xfId="0" applyNumberFormat="1" applyFill="1" applyBorder="1"/>
    <xf numFmtId="44" fontId="0" fillId="5" borderId="32" xfId="0" applyNumberFormat="1" applyFill="1" applyBorder="1"/>
    <xf numFmtId="0" fontId="22" fillId="2" borderId="51" xfId="0" applyFont="1" applyFill="1" applyBorder="1"/>
    <xf numFmtId="0" fontId="22" fillId="2" borderId="26" xfId="0" applyFont="1" applyFill="1" applyBorder="1"/>
    <xf numFmtId="44" fontId="4" fillId="5" borderId="32" xfId="1" applyFont="1" applyFill="1" applyBorder="1" applyAlignment="1">
      <alignment vertical="top"/>
    </xf>
    <xf numFmtId="44" fontId="1" fillId="5" borderId="32" xfId="1" applyFont="1" applyFill="1" applyBorder="1"/>
    <xf numFmtId="0" fontId="19" fillId="2" borderId="52" xfId="0" applyFont="1" applyFill="1" applyBorder="1"/>
    <xf numFmtId="9" fontId="3" fillId="2" borderId="53" xfId="0" applyNumberFormat="1" applyFont="1" applyFill="1" applyBorder="1" applyAlignment="1">
      <alignment horizontal="left" vertical="center"/>
    </xf>
    <xf numFmtId="0" fontId="0" fillId="0" borderId="0" xfId="0" applyAlignment="1">
      <alignment horizontal="center" vertical="center"/>
    </xf>
    <xf numFmtId="0" fontId="10" fillId="0" borderId="0" xfId="0" applyFont="1" applyAlignment="1">
      <alignment horizontal="left"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0" fontId="15" fillId="2" borderId="42" xfId="0" applyFont="1" applyFill="1" applyBorder="1" applyAlignment="1">
      <alignment horizontal="left" vertical="center"/>
    </xf>
    <xf numFmtId="164" fontId="4" fillId="5" borderId="32" xfId="0" applyNumberFormat="1" applyFont="1" applyFill="1" applyBorder="1" applyAlignment="1">
      <alignment horizontal="right"/>
    </xf>
    <xf numFmtId="0" fontId="15" fillId="2" borderId="56" xfId="0" applyFont="1" applyFill="1" applyBorder="1" applyAlignment="1">
      <alignment horizontal="left" vertical="center"/>
    </xf>
    <xf numFmtId="0" fontId="19" fillId="2" borderId="0" xfId="0" applyFont="1" applyFill="1" applyBorder="1" applyAlignment="1">
      <alignment horizontal="left" vertical="center"/>
    </xf>
    <xf numFmtId="2" fontId="20" fillId="2" borderId="0" xfId="0" applyNumberFormat="1" applyFont="1" applyFill="1" applyBorder="1" applyAlignment="1">
      <alignment horizontal="left" vertical="center"/>
    </xf>
    <xf numFmtId="0" fontId="20" fillId="2" borderId="0" xfId="0" applyFont="1" applyFill="1" applyBorder="1" applyAlignment="1">
      <alignment horizontal="left" vertical="center"/>
    </xf>
    <xf numFmtId="0" fontId="19" fillId="2" borderId="36" xfId="0" applyFont="1" applyFill="1" applyBorder="1" applyAlignment="1">
      <alignment horizontal="left" vertical="center"/>
    </xf>
    <xf numFmtId="0" fontId="31" fillId="2" borderId="36" xfId="0" applyFont="1" applyFill="1" applyBorder="1" applyAlignment="1">
      <alignment horizontal="left" vertical="center"/>
    </xf>
    <xf numFmtId="0" fontId="32" fillId="2" borderId="0" xfId="0" applyFont="1" applyFill="1" applyBorder="1" applyAlignment="1">
      <alignment horizontal="left" vertical="center"/>
    </xf>
    <xf numFmtId="0" fontId="31" fillId="2" borderId="0" xfId="0" applyFont="1" applyFill="1" applyBorder="1" applyAlignment="1">
      <alignment horizontal="left" vertical="center"/>
    </xf>
    <xf numFmtId="9" fontId="23" fillId="2" borderId="48" xfId="0" applyNumberFormat="1" applyFont="1" applyFill="1" applyBorder="1" applyAlignment="1">
      <alignment horizontal="left" vertical="center"/>
    </xf>
    <xf numFmtId="0" fontId="24" fillId="6" borderId="57" xfId="0" applyFont="1" applyFill="1" applyBorder="1"/>
    <xf numFmtId="0" fontId="10" fillId="0" borderId="0" xfId="0" applyNumberFormat="1" applyFont="1" applyAlignment="1">
      <alignment horizontal="center" vertical="center"/>
    </xf>
    <xf numFmtId="8" fontId="15" fillId="2" borderId="45" xfId="0" applyNumberFormat="1" applyFont="1" applyFill="1" applyBorder="1" applyAlignment="1">
      <alignment horizontal="left" vertical="center"/>
    </xf>
    <xf numFmtId="0" fontId="3" fillId="0" borderId="0" xfId="0" applyFont="1" applyFill="1" applyAlignment="1"/>
    <xf numFmtId="0" fontId="5" fillId="2" borderId="32" xfId="0" applyFont="1" applyFill="1" applyBorder="1" applyAlignment="1">
      <alignment horizontal="center" vertical="center"/>
    </xf>
    <xf numFmtId="0" fontId="5" fillId="2" borderId="36" xfId="0" applyFont="1" applyFill="1" applyBorder="1"/>
    <xf numFmtId="0" fontId="9" fillId="0" borderId="0" xfId="2" applyFont="1" applyFill="1" applyBorder="1"/>
    <xf numFmtId="9" fontId="23" fillId="2" borderId="37" xfId="0" applyNumberFormat="1" applyFont="1" applyFill="1" applyBorder="1" applyAlignment="1">
      <alignment horizontal="left" vertical="center"/>
    </xf>
    <xf numFmtId="44" fontId="1" fillId="0" borderId="32" xfId="1" applyFont="1" applyFill="1" applyBorder="1"/>
    <xf numFmtId="44" fontId="1" fillId="5" borderId="32" xfId="1" applyFont="1" applyFill="1" applyBorder="1" applyAlignment="1">
      <alignment vertical="top"/>
    </xf>
    <xf numFmtId="0" fontId="5" fillId="2" borderId="0" xfId="0" applyFont="1" applyFill="1" applyAlignment="1">
      <alignment horizontal="center" vertical="center"/>
    </xf>
    <xf numFmtId="9" fontId="16" fillId="7" borderId="37" xfId="0" applyNumberFormat="1" applyFont="1" applyFill="1" applyBorder="1" applyAlignment="1">
      <alignment horizontal="left" vertical="center"/>
    </xf>
    <xf numFmtId="9" fontId="16" fillId="7" borderId="48" xfId="0" applyNumberFormat="1" applyFont="1" applyFill="1" applyBorder="1" applyAlignment="1">
      <alignment horizontal="left" vertical="center"/>
    </xf>
    <xf numFmtId="9" fontId="23" fillId="2" borderId="48" xfId="3" applyFont="1" applyFill="1" applyBorder="1" applyAlignment="1">
      <alignment horizontal="left" vertical="center"/>
    </xf>
    <xf numFmtId="9" fontId="16" fillId="7" borderId="49" xfId="0" applyNumberFormat="1" applyFont="1" applyFill="1" applyBorder="1" applyAlignment="1">
      <alignment horizontal="left" vertical="center"/>
    </xf>
    <xf numFmtId="0" fontId="36" fillId="0" borderId="32" xfId="0" applyFont="1" applyBorder="1" applyAlignment="1">
      <alignment horizontal="left" vertical="center" readingOrder="1"/>
    </xf>
    <xf numFmtId="0" fontId="36" fillId="0" borderId="32" xfId="0" applyFont="1" applyBorder="1" applyAlignment="1">
      <alignment horizontal="left" vertical="center" wrapText="1" readingOrder="1"/>
    </xf>
    <xf numFmtId="0" fontId="0" fillId="0" borderId="0" xfId="0" applyAlignment="1">
      <alignment horizontal="center" vertical="center"/>
    </xf>
    <xf numFmtId="0" fontId="38" fillId="6" borderId="58" xfId="0" applyFont="1" applyFill="1" applyBorder="1"/>
    <xf numFmtId="0" fontId="10" fillId="0" borderId="63" xfId="0" applyFont="1" applyBorder="1" applyAlignment="1">
      <alignment horizontal="left" vertical="center" wrapText="1"/>
    </xf>
    <xf numFmtId="0" fontId="44" fillId="2" borderId="20" xfId="0" applyFont="1" applyFill="1" applyBorder="1" applyAlignment="1">
      <alignment horizontal="center"/>
    </xf>
    <xf numFmtId="8" fontId="44" fillId="2" borderId="19" xfId="0" applyNumberFormat="1" applyFont="1" applyFill="1" applyBorder="1" applyAlignment="1">
      <alignment horizontal="center"/>
    </xf>
    <xf numFmtId="44" fontId="0" fillId="5" borderId="23" xfId="0" applyNumberFormat="1" applyFont="1" applyFill="1" applyBorder="1"/>
    <xf numFmtId="44" fontId="0" fillId="5" borderId="24" xfId="0" applyNumberFormat="1" applyFont="1" applyFill="1" applyBorder="1"/>
    <xf numFmtId="0" fontId="0" fillId="0" borderId="0" xfId="0" applyFont="1"/>
    <xf numFmtId="44" fontId="0" fillId="5" borderId="31" xfId="0" applyNumberFormat="1" applyFont="1" applyFill="1" applyBorder="1"/>
    <xf numFmtId="44" fontId="0" fillId="5" borderId="32" xfId="0" applyNumberFormat="1" applyFont="1" applyFill="1" applyBorder="1"/>
    <xf numFmtId="0" fontId="15" fillId="2" borderId="21" xfId="0" applyFont="1" applyFill="1" applyBorder="1" applyAlignment="1">
      <alignment vertical="center"/>
    </xf>
    <xf numFmtId="0" fontId="0" fillId="2" borderId="21" xfId="0" applyFill="1" applyBorder="1"/>
    <xf numFmtId="0" fontId="15" fillId="2" borderId="25" xfId="0" applyFont="1" applyFill="1" applyBorder="1" applyAlignment="1">
      <alignment vertical="center"/>
    </xf>
    <xf numFmtId="0" fontId="22" fillId="2" borderId="25" xfId="0" applyFont="1" applyFill="1" applyBorder="1" applyAlignment="1">
      <alignment vertical="center"/>
    </xf>
    <xf numFmtId="8" fontId="47" fillId="6" borderId="59" xfId="0" applyNumberFormat="1" applyFont="1" applyFill="1" applyBorder="1" applyAlignment="1">
      <alignment vertical="center"/>
    </xf>
    <xf numFmtId="0" fontId="39" fillId="6" borderId="41" xfId="0" applyFont="1" applyFill="1" applyBorder="1" applyAlignment="1">
      <alignment vertical="center"/>
    </xf>
    <xf numFmtId="0" fontId="24" fillId="6" borderId="57" xfId="0" applyFont="1" applyFill="1" applyBorder="1" applyAlignment="1">
      <alignment vertical="center"/>
    </xf>
    <xf numFmtId="8" fontId="39" fillId="6" borderId="60" xfId="0" applyNumberFormat="1" applyFont="1" applyFill="1" applyBorder="1" applyAlignment="1">
      <alignment vertical="center"/>
    </xf>
    <xf numFmtId="44" fontId="16" fillId="5" borderId="32" xfId="1" applyFont="1" applyFill="1" applyBorder="1" applyAlignment="1">
      <alignment vertical="center"/>
    </xf>
    <xf numFmtId="0" fontId="39" fillId="6" borderId="61" xfId="0" applyFont="1" applyFill="1" applyBorder="1" applyAlignment="1">
      <alignment vertical="center"/>
    </xf>
    <xf numFmtId="44" fontId="0" fillId="5" borderId="32" xfId="1" applyFont="1" applyFill="1" applyBorder="1" applyAlignment="1">
      <alignment vertical="center"/>
    </xf>
    <xf numFmtId="0" fontId="39" fillId="6" borderId="62" xfId="0" applyFont="1" applyFill="1" applyBorder="1" applyAlignment="1">
      <alignment vertical="center"/>
    </xf>
    <xf numFmtId="164" fontId="16" fillId="5" borderId="32" xfId="0" applyNumberFormat="1" applyFont="1" applyFill="1" applyBorder="1" applyAlignment="1">
      <alignment horizontal="right" vertical="center"/>
    </xf>
    <xf numFmtId="44" fontId="16" fillId="5" borderId="31" xfId="1" applyFont="1" applyFill="1" applyBorder="1" applyAlignment="1">
      <alignment vertical="center"/>
    </xf>
    <xf numFmtId="0" fontId="3" fillId="2" borderId="28" xfId="0" applyFont="1" applyFill="1" applyBorder="1" applyAlignment="1">
      <alignment vertical="center"/>
    </xf>
    <xf numFmtId="8" fontId="15" fillId="2" borderId="26" xfId="0" applyNumberFormat="1" applyFont="1" applyFill="1" applyBorder="1" applyAlignment="1">
      <alignment vertical="center"/>
    </xf>
    <xf numFmtId="44" fontId="16" fillId="5" borderId="31" xfId="0" applyNumberFormat="1" applyFont="1" applyFill="1" applyBorder="1" applyAlignment="1">
      <alignment vertical="center"/>
    </xf>
    <xf numFmtId="44" fontId="16" fillId="5" borderId="32" xfId="0" applyNumberFormat="1" applyFont="1" applyFill="1" applyBorder="1" applyAlignment="1">
      <alignment vertical="center"/>
    </xf>
    <xf numFmtId="0" fontId="15" fillId="2" borderId="29" xfId="0" applyFont="1" applyFill="1" applyBorder="1" applyAlignment="1">
      <alignment vertical="center"/>
    </xf>
    <xf numFmtId="0" fontId="45" fillId="2" borderId="29" xfId="0" applyFont="1" applyFill="1" applyBorder="1" applyAlignment="1">
      <alignment vertical="center"/>
    </xf>
    <xf numFmtId="0" fontId="43" fillId="2" borderId="25" xfId="0" applyFont="1" applyFill="1" applyBorder="1" applyAlignment="1">
      <alignment vertical="center"/>
    </xf>
    <xf numFmtId="0" fontId="19" fillId="2" borderId="28" xfId="0" applyFont="1" applyFill="1" applyBorder="1" applyAlignment="1">
      <alignment vertical="center"/>
    </xf>
    <xf numFmtId="0" fontId="0" fillId="5" borderId="31" xfId="0" applyNumberFormat="1" applyFont="1" applyFill="1" applyBorder="1"/>
    <xf numFmtId="0" fontId="0" fillId="5" borderId="32" xfId="0" applyNumberFormat="1" applyFont="1" applyFill="1" applyBorder="1"/>
    <xf numFmtId="0" fontId="4" fillId="5" borderId="32" xfId="1" applyNumberFormat="1" applyFont="1" applyFill="1" applyBorder="1"/>
    <xf numFmtId="44" fontId="34" fillId="0" borderId="32" xfId="1" applyFont="1" applyFill="1" applyBorder="1"/>
    <xf numFmtId="0" fontId="4" fillId="5" borderId="35" xfId="1" applyNumberFormat="1" applyFont="1" applyFill="1" applyBorder="1"/>
    <xf numFmtId="9" fontId="16" fillId="3" borderId="39" xfId="3" applyFont="1" applyFill="1" applyBorder="1" applyAlignment="1">
      <alignment horizontal="left" vertical="center"/>
    </xf>
    <xf numFmtId="9" fontId="16" fillId="0" borderId="75" xfId="0" applyNumberFormat="1" applyFont="1" applyFill="1" applyBorder="1" applyAlignment="1">
      <alignment horizontal="left" vertical="center"/>
    </xf>
    <xf numFmtId="9" fontId="3" fillId="2" borderId="46" xfId="0" applyNumberFormat="1" applyFont="1" applyFill="1" applyBorder="1" applyAlignment="1">
      <alignment horizontal="left" vertical="center"/>
    </xf>
    <xf numFmtId="8" fontId="2" fillId="0" borderId="0" xfId="0" applyNumberFormat="1" applyFont="1"/>
    <xf numFmtId="8" fontId="2" fillId="0" borderId="0" xfId="0" applyNumberFormat="1" applyFont="1" applyAlignment="1">
      <alignment vertical="center"/>
    </xf>
    <xf numFmtId="44" fontId="4" fillId="0" borderId="24" xfId="1" applyFont="1" applyFill="1" applyBorder="1" applyAlignment="1"/>
    <xf numFmtId="44" fontId="4" fillId="0" borderId="32" xfId="1" applyFont="1" applyFill="1" applyBorder="1" applyAlignment="1"/>
    <xf numFmtId="44" fontId="4" fillId="0" borderId="39" xfId="1" applyFont="1" applyFill="1" applyBorder="1" applyAlignment="1"/>
    <xf numFmtId="44" fontId="4" fillId="5" borderId="32" xfId="1" applyFont="1" applyFill="1" applyBorder="1" applyAlignment="1">
      <alignment vertical="center"/>
    </xf>
    <xf numFmtId="44" fontId="4" fillId="0" borderId="35" xfId="1" applyFont="1" applyFill="1" applyBorder="1" applyAlignment="1"/>
    <xf numFmtId="44" fontId="4" fillId="5" borderId="35" xfId="1" applyFont="1" applyFill="1" applyBorder="1"/>
    <xf numFmtId="8" fontId="34" fillId="0" borderId="0" xfId="0" applyNumberFormat="1" applyFont="1"/>
    <xf numFmtId="44" fontId="34" fillId="5" borderId="32" xfId="1" applyFont="1" applyFill="1" applyBorder="1" applyAlignment="1">
      <alignment vertical="center"/>
    </xf>
    <xf numFmtId="44" fontId="4" fillId="0" borderId="31" xfId="1" applyFont="1" applyFill="1" applyBorder="1" applyAlignment="1"/>
    <xf numFmtId="0" fontId="5" fillId="2" borderId="0" xfId="0" applyFont="1" applyFill="1" applyBorder="1" applyAlignment="1">
      <alignment horizontal="center"/>
    </xf>
    <xf numFmtId="0" fontId="19" fillId="2" borderId="36" xfId="0" applyFont="1" applyFill="1" applyBorder="1"/>
    <xf numFmtId="0" fontId="3" fillId="2" borderId="0" xfId="0" applyFont="1" applyFill="1" applyBorder="1"/>
    <xf numFmtId="164" fontId="4" fillId="5" borderId="24" xfId="0" applyNumberFormat="1" applyFont="1" applyFill="1" applyBorder="1" applyAlignment="1">
      <alignment horizontal="right"/>
    </xf>
    <xf numFmtId="164" fontId="4" fillId="0" borderId="76" xfId="0" applyNumberFormat="1" applyFont="1" applyBorder="1" applyAlignment="1">
      <alignment vertical="center"/>
    </xf>
    <xf numFmtId="0" fontId="15" fillId="2" borderId="0" xfId="0" applyFont="1" applyFill="1" applyBorder="1"/>
    <xf numFmtId="0" fontId="19" fillId="0" borderId="32" xfId="0" applyFont="1" applyFill="1" applyBorder="1" applyAlignment="1">
      <alignment vertical="center"/>
    </xf>
    <xf numFmtId="0" fontId="19" fillId="0" borderId="31" xfId="0" applyFont="1" applyFill="1" applyBorder="1" applyAlignment="1">
      <alignment vertical="center"/>
    </xf>
    <xf numFmtId="44" fontId="50" fillId="5" borderId="32" xfId="0" applyNumberFormat="1" applyFont="1" applyFill="1" applyBorder="1" applyAlignment="1">
      <alignment horizontal="left" vertical="center"/>
    </xf>
    <xf numFmtId="0" fontId="50" fillId="5" borderId="32" xfId="0" applyNumberFormat="1" applyFont="1" applyFill="1" applyBorder="1" applyAlignment="1">
      <alignment horizontal="right" vertical="center"/>
    </xf>
    <xf numFmtId="0" fontId="4" fillId="0" borderId="0" xfId="0" applyFont="1" applyFill="1"/>
    <xf numFmtId="44" fontId="50" fillId="5" borderId="54" xfId="0" applyNumberFormat="1" applyFont="1" applyFill="1" applyBorder="1" applyAlignment="1">
      <alignment horizontal="left" vertical="center"/>
    </xf>
    <xf numFmtId="164" fontId="34" fillId="5" borderId="24" xfId="0" applyNumberFormat="1" applyFont="1" applyFill="1" applyBorder="1" applyAlignment="1">
      <alignment horizontal="right"/>
    </xf>
    <xf numFmtId="0" fontId="15" fillId="2" borderId="55" xfId="0" applyFont="1" applyFill="1" applyBorder="1" applyAlignment="1">
      <alignment horizontal="left" vertical="center"/>
    </xf>
    <xf numFmtId="0" fontId="3" fillId="2" borderId="36" xfId="0" applyFont="1" applyFill="1" applyBorder="1" applyAlignment="1">
      <alignment vertical="center"/>
    </xf>
    <xf numFmtId="0" fontId="15" fillId="2" borderId="36" xfId="0" applyFont="1" applyFill="1" applyBorder="1" applyAlignment="1">
      <alignment horizontal="left" vertical="center"/>
    </xf>
    <xf numFmtId="0" fontId="5" fillId="2" borderId="0" xfId="0" applyFont="1" applyFill="1" applyBorder="1" applyAlignment="1">
      <alignment horizontal="left" vertical="center"/>
    </xf>
    <xf numFmtId="165" fontId="4" fillId="0" borderId="32" xfId="1" applyNumberFormat="1" applyFont="1" applyFill="1" applyBorder="1"/>
    <xf numFmtId="165" fontId="1" fillId="0" borderId="32" xfId="1" applyNumberFormat="1" applyFont="1" applyFill="1" applyBorder="1"/>
    <xf numFmtId="164" fontId="4" fillId="0" borderId="76" xfId="0" applyNumberFormat="1" applyFont="1" applyBorder="1" applyAlignment="1">
      <alignment horizontal="right" vertical="center"/>
    </xf>
    <xf numFmtId="0" fontId="0" fillId="5" borderId="32" xfId="0" applyNumberFormat="1" applyFont="1" applyFill="1" applyBorder="1" applyAlignment="1">
      <alignment horizontal="right"/>
    </xf>
    <xf numFmtId="0" fontId="5" fillId="2" borderId="78" xfId="0" applyFont="1" applyFill="1" applyBorder="1" applyAlignment="1">
      <alignment horizontal="center"/>
    </xf>
    <xf numFmtId="8" fontId="3" fillId="2" borderId="79" xfId="0" applyNumberFormat="1" applyFont="1" applyFill="1" applyBorder="1" applyAlignment="1">
      <alignment horizontal="center"/>
    </xf>
    <xf numFmtId="0" fontId="0" fillId="5" borderId="32" xfId="0" applyNumberFormat="1" applyFont="1" applyFill="1" applyBorder="1" applyAlignment="1">
      <alignment horizontal="right" vertical="center"/>
    </xf>
    <xf numFmtId="164" fontId="0" fillId="5" borderId="32" xfId="0" applyNumberFormat="1" applyFont="1" applyFill="1" applyBorder="1" applyAlignment="1">
      <alignment horizontal="right" vertical="center"/>
    </xf>
    <xf numFmtId="164" fontId="4" fillId="5" borderId="32" xfId="0" applyNumberFormat="1" applyFont="1" applyFill="1" applyBorder="1" applyAlignment="1">
      <alignment horizontal="right" vertical="center"/>
    </xf>
    <xf numFmtId="0" fontId="0" fillId="5" borderId="32" xfId="0" applyFont="1" applyFill="1" applyBorder="1" applyAlignment="1">
      <alignment horizontal="right" vertical="center"/>
    </xf>
    <xf numFmtId="0" fontId="4" fillId="5" borderId="32" xfId="0" applyNumberFormat="1" applyFont="1" applyFill="1" applyBorder="1" applyAlignment="1">
      <alignment horizontal="right" vertical="center"/>
    </xf>
    <xf numFmtId="8" fontId="4" fillId="0" borderId="32" xfId="0" applyNumberFormat="1" applyFont="1" applyBorder="1" applyAlignment="1"/>
    <xf numFmtId="0" fontId="4" fillId="5" borderId="32" xfId="0" applyFont="1" applyFill="1" applyBorder="1" applyAlignment="1">
      <alignment horizontal="right" vertical="center"/>
    </xf>
    <xf numFmtId="164" fontId="0" fillId="5" borderId="32" xfId="0" applyNumberFormat="1" applyFont="1" applyFill="1" applyBorder="1" applyAlignment="1">
      <alignment horizontal="center" vertical="center"/>
    </xf>
    <xf numFmtId="164" fontId="4" fillId="5" borderId="32" xfId="0" applyNumberFormat="1" applyFont="1" applyFill="1" applyBorder="1" applyAlignment="1">
      <alignment horizontal="center" vertical="center"/>
    </xf>
    <xf numFmtId="44" fontId="0" fillId="0" borderId="23" xfId="1" applyFont="1" applyFill="1" applyBorder="1"/>
    <xf numFmtId="0" fontId="16" fillId="0" borderId="0" xfId="0" applyFont="1"/>
    <xf numFmtId="8" fontId="0" fillId="0" borderId="32" xfId="0" applyNumberFormat="1" applyBorder="1"/>
    <xf numFmtId="0" fontId="49" fillId="2" borderId="28" xfId="0" applyFont="1" applyFill="1" applyBorder="1" applyAlignment="1">
      <alignment vertical="center"/>
    </xf>
    <xf numFmtId="0" fontId="15" fillId="2" borderId="38" xfId="0" applyFont="1" applyFill="1" applyBorder="1" applyAlignment="1">
      <alignment vertical="center"/>
    </xf>
    <xf numFmtId="14" fontId="14" fillId="2" borderId="18" xfId="0" applyNumberFormat="1" applyFont="1" applyFill="1" applyBorder="1" applyAlignment="1">
      <alignment horizontal="left"/>
    </xf>
    <xf numFmtId="164" fontId="0" fillId="5" borderId="31" xfId="0" applyNumberFormat="1" applyFont="1" applyFill="1" applyBorder="1" applyAlignment="1">
      <alignment horizontal="center" vertical="center"/>
    </xf>
    <xf numFmtId="0" fontId="5" fillId="2" borderId="55" xfId="0" applyFont="1" applyFill="1" applyBorder="1"/>
    <xf numFmtId="0" fontId="5" fillId="2" borderId="23" xfId="0" applyFont="1" applyFill="1" applyBorder="1"/>
    <xf numFmtId="0" fontId="3" fillId="2" borderId="55" xfId="0" applyFont="1" applyFill="1" applyBorder="1" applyAlignment="1">
      <alignment horizontal="center"/>
    </xf>
    <xf numFmtId="0" fontId="5" fillId="2" borderId="27" xfId="0" applyFont="1" applyFill="1" applyBorder="1" applyAlignment="1">
      <alignment horizontal="center"/>
    </xf>
    <xf numFmtId="8" fontId="3" fillId="2" borderId="23" xfId="0" applyNumberFormat="1" applyFont="1" applyFill="1" applyBorder="1" applyAlignment="1">
      <alignment horizontal="center"/>
    </xf>
    <xf numFmtId="0" fontId="15" fillId="2" borderId="81" xfId="0" applyFont="1" applyFill="1" applyBorder="1"/>
    <xf numFmtId="0" fontId="5" fillId="2" borderId="81" xfId="0" applyFont="1" applyFill="1" applyBorder="1"/>
    <xf numFmtId="0" fontId="5" fillId="2" borderId="77" xfId="0" applyFont="1" applyFill="1" applyBorder="1"/>
    <xf numFmtId="0" fontId="29" fillId="2" borderId="41" xfId="0" applyFont="1" applyFill="1" applyBorder="1" applyAlignment="1">
      <alignment vertical="center"/>
    </xf>
    <xf numFmtId="0" fontId="3" fillId="2" borderId="23" xfId="0" applyFont="1" applyFill="1" applyBorder="1" applyAlignment="1">
      <alignment vertical="center"/>
    </xf>
    <xf numFmtId="0" fontId="24" fillId="6" borderId="0" xfId="0" applyFont="1" applyFill="1"/>
    <xf numFmtId="0" fontId="3" fillId="2" borderId="0" xfId="0" applyFont="1" applyFill="1"/>
    <xf numFmtId="9" fontId="16" fillId="0" borderId="32" xfId="3" applyFont="1" applyFill="1" applyBorder="1" applyAlignment="1">
      <alignment horizontal="left" vertical="center"/>
    </xf>
    <xf numFmtId="0" fontId="24" fillId="6" borderId="34" xfId="0" applyFont="1" applyFill="1" applyBorder="1"/>
    <xf numFmtId="9" fontId="23" fillId="2" borderId="0" xfId="0" applyNumberFormat="1" applyFont="1" applyFill="1" applyAlignment="1">
      <alignment horizontal="left" vertical="center"/>
    </xf>
    <xf numFmtId="0" fontId="24" fillId="6" borderId="58" xfId="0" applyFont="1" applyFill="1" applyBorder="1"/>
    <xf numFmtId="9" fontId="16" fillId="7" borderId="47" xfId="0" applyNumberFormat="1" applyFont="1" applyFill="1" applyBorder="1" applyAlignment="1">
      <alignment horizontal="left" vertical="center"/>
    </xf>
    <xf numFmtId="0" fontId="20" fillId="2" borderId="36" xfId="0" applyFont="1" applyFill="1" applyBorder="1"/>
    <xf numFmtId="9" fontId="23" fillId="2" borderId="36" xfId="0" applyNumberFormat="1" applyFont="1" applyFill="1" applyBorder="1" applyAlignment="1">
      <alignment horizontal="left" vertical="center"/>
    </xf>
    <xf numFmtId="0" fontId="15" fillId="2" borderId="36" xfId="0" applyFont="1" applyFill="1" applyBorder="1"/>
    <xf numFmtId="0" fontId="22" fillId="2" borderId="21" xfId="0" applyFont="1" applyFill="1" applyBorder="1" applyAlignment="1">
      <alignment vertical="center"/>
    </xf>
    <xf numFmtId="0" fontId="21" fillId="2" borderId="77" xfId="0" applyFont="1" applyFill="1" applyBorder="1" applyAlignment="1">
      <alignment vertical="center"/>
    </xf>
    <xf numFmtId="0" fontId="20" fillId="2" borderId="0" xfId="0" applyFont="1" applyFill="1" applyBorder="1" applyAlignment="1">
      <alignment vertical="center"/>
    </xf>
    <xf numFmtId="0" fontId="15" fillId="2" borderId="36" xfId="0" applyFont="1" applyFill="1" applyBorder="1" applyAlignment="1">
      <alignment vertical="center"/>
    </xf>
    <xf numFmtId="0" fontId="20" fillId="2" borderId="36" xfId="0" applyFont="1" applyFill="1" applyBorder="1" applyAlignment="1">
      <alignment vertical="center"/>
    </xf>
    <xf numFmtId="0" fontId="21" fillId="2" borderId="36" xfId="0" applyFont="1" applyFill="1" applyBorder="1" applyAlignment="1">
      <alignment vertical="center"/>
    </xf>
    <xf numFmtId="0" fontId="52" fillId="2" borderId="36" xfId="0" applyFont="1" applyFill="1" applyBorder="1"/>
    <xf numFmtId="164" fontId="4" fillId="0" borderId="54" xfId="0" applyNumberFormat="1" applyFont="1" applyBorder="1" applyAlignment="1">
      <alignment horizontal="right" vertical="center"/>
    </xf>
    <xf numFmtId="0" fontId="15" fillId="2" borderId="82" xfId="0" applyFont="1" applyFill="1" applyBorder="1" applyAlignment="1">
      <alignment vertical="center"/>
    </xf>
    <xf numFmtId="0" fontId="20" fillId="2" borderId="83" xfId="0" applyFont="1" applyFill="1" applyBorder="1" applyAlignment="1">
      <alignment vertical="center"/>
    </xf>
    <xf numFmtId="8" fontId="3" fillId="0" borderId="85" xfId="0" applyNumberFormat="1" applyFont="1" applyBorder="1" applyAlignment="1"/>
    <xf numFmtId="0" fontId="3" fillId="0" borderId="85" xfId="0" applyFont="1" applyBorder="1" applyAlignment="1"/>
    <xf numFmtId="0" fontId="3" fillId="0" borderId="86" xfId="0" applyFont="1" applyBorder="1" applyAlignment="1"/>
    <xf numFmtId="0" fontId="19" fillId="2" borderId="87" xfId="0" applyFont="1" applyFill="1" applyBorder="1" applyAlignment="1">
      <alignment vertical="center"/>
    </xf>
    <xf numFmtId="44" fontId="4" fillId="0" borderId="88" xfId="1" applyFont="1" applyFill="1" applyBorder="1" applyAlignment="1"/>
    <xf numFmtId="0" fontId="19" fillId="2" borderId="89" xfId="0" applyFont="1" applyFill="1" applyBorder="1" applyAlignment="1">
      <alignment vertical="center"/>
    </xf>
    <xf numFmtId="0" fontId="4" fillId="5" borderId="88" xfId="0" applyNumberFormat="1" applyFont="1" applyFill="1" applyBorder="1" applyAlignment="1">
      <alignment horizontal="right" vertical="center"/>
    </xf>
    <xf numFmtId="164" fontId="4" fillId="5" borderId="88" xfId="0" applyNumberFormat="1" applyFont="1" applyFill="1" applyBorder="1" applyAlignment="1">
      <alignment horizontal="right" vertical="center"/>
    </xf>
    <xf numFmtId="0" fontId="4" fillId="5" borderId="88" xfId="0" applyFont="1" applyFill="1" applyBorder="1" applyAlignment="1">
      <alignment horizontal="right" vertical="center"/>
    </xf>
    <xf numFmtId="0" fontId="15" fillId="2" borderId="87" xfId="0" applyFont="1" applyFill="1" applyBorder="1" applyAlignment="1">
      <alignment vertical="center"/>
    </xf>
    <xf numFmtId="165" fontId="4" fillId="0" borderId="90" xfId="1" applyNumberFormat="1" applyFont="1" applyFill="1" applyBorder="1" applyAlignment="1"/>
    <xf numFmtId="165" fontId="4" fillId="0" borderId="88" xfId="1" applyNumberFormat="1" applyFont="1" applyFill="1" applyBorder="1" applyAlignment="1"/>
    <xf numFmtId="164" fontId="4" fillId="5" borderId="88" xfId="0" applyNumberFormat="1" applyFont="1" applyFill="1" applyBorder="1" applyAlignment="1">
      <alignment horizontal="center" vertical="center"/>
    </xf>
    <xf numFmtId="0" fontId="15" fillId="2" borderId="87" xfId="0" applyFont="1" applyFill="1" applyBorder="1"/>
    <xf numFmtId="0" fontId="15" fillId="2" borderId="92" xfId="0" applyFont="1" applyFill="1" applyBorder="1"/>
    <xf numFmtId="0" fontId="21" fillId="2" borderId="94" xfId="0" applyFont="1" applyFill="1" applyBorder="1"/>
    <xf numFmtId="164" fontId="0" fillId="5" borderId="95" xfId="0" applyNumberFormat="1" applyFont="1" applyFill="1" applyBorder="1" applyAlignment="1">
      <alignment horizontal="center" vertical="center"/>
    </xf>
    <xf numFmtId="164" fontId="0" fillId="5" borderId="96" xfId="0" applyNumberFormat="1" applyFont="1" applyFill="1" applyBorder="1" applyAlignment="1">
      <alignment horizontal="center" vertical="center"/>
    </xf>
    <xf numFmtId="164" fontId="4" fillId="5" borderId="96" xfId="0" applyNumberFormat="1" applyFont="1" applyFill="1" applyBorder="1" applyAlignment="1">
      <alignment horizontal="center" vertical="center"/>
    </xf>
    <xf numFmtId="164" fontId="4" fillId="5" borderId="97" xfId="0" applyNumberFormat="1" applyFont="1" applyFill="1" applyBorder="1" applyAlignment="1">
      <alignment horizontal="center" vertical="center"/>
    </xf>
    <xf numFmtId="0" fontId="3" fillId="2" borderId="98" xfId="0" applyFont="1" applyFill="1" applyBorder="1"/>
    <xf numFmtId="0" fontId="16" fillId="2" borderId="99" xfId="0" applyFont="1" applyFill="1" applyBorder="1"/>
    <xf numFmtId="44" fontId="16" fillId="5" borderId="99" xfId="1" applyFont="1" applyFill="1" applyBorder="1"/>
    <xf numFmtId="44" fontId="16" fillId="5" borderId="100" xfId="1" applyFont="1" applyFill="1" applyBorder="1"/>
    <xf numFmtId="164" fontId="16" fillId="5" borderId="101" xfId="0" applyNumberFormat="1" applyFont="1" applyFill="1" applyBorder="1" applyAlignment="1">
      <alignment horizontal="right"/>
    </xf>
    <xf numFmtId="164" fontId="4" fillId="5" borderId="31" xfId="0" applyNumberFormat="1" applyFont="1" applyFill="1" applyBorder="1" applyAlignment="1">
      <alignment horizontal="center" vertical="center"/>
    </xf>
    <xf numFmtId="164" fontId="0" fillId="5" borderId="90" xfId="0" applyNumberFormat="1" applyFont="1" applyFill="1" applyBorder="1" applyAlignment="1">
      <alignment horizontal="center" vertical="center"/>
    </xf>
    <xf numFmtId="164" fontId="0" fillId="0" borderId="90" xfId="0" applyNumberFormat="1" applyFont="1" applyFill="1" applyBorder="1" applyAlignment="1">
      <alignment horizontal="center" vertical="center"/>
    </xf>
    <xf numFmtId="164" fontId="4" fillId="5" borderId="90" xfId="0" applyNumberFormat="1" applyFont="1" applyFill="1" applyBorder="1" applyAlignment="1">
      <alignment horizontal="center" vertical="center"/>
    </xf>
    <xf numFmtId="0" fontId="14" fillId="2" borderId="0" xfId="0" applyFont="1" applyFill="1" applyBorder="1" applyAlignment="1">
      <alignment horizontal="left"/>
    </xf>
    <xf numFmtId="0" fontId="14" fillId="2" borderId="0" xfId="0" applyFont="1" applyFill="1" applyBorder="1" applyAlignment="1">
      <alignment horizontal="left" vertical="center"/>
    </xf>
    <xf numFmtId="8" fontId="3" fillId="2" borderId="80" xfId="0" applyNumberFormat="1" applyFont="1" applyFill="1" applyBorder="1" applyAlignment="1">
      <alignment horizontal="center"/>
    </xf>
    <xf numFmtId="14" fontId="14" fillId="2" borderId="0" xfId="0" applyNumberFormat="1" applyFont="1" applyFill="1" applyBorder="1" applyAlignment="1">
      <alignment horizontal="left" vertical="center"/>
    </xf>
    <xf numFmtId="0" fontId="0" fillId="2" borderId="0" xfId="0" applyFill="1" applyBorder="1" applyAlignment="1">
      <alignment horizontal="left" vertical="center"/>
    </xf>
    <xf numFmtId="0" fontId="5" fillId="2" borderId="0" xfId="0" applyFont="1" applyFill="1" applyBorder="1" applyAlignment="1">
      <alignment vertical="center"/>
    </xf>
    <xf numFmtId="0" fontId="5" fillId="2" borderId="36" xfId="0" applyFont="1" applyFill="1" applyBorder="1" applyAlignment="1">
      <alignment vertical="center"/>
    </xf>
    <xf numFmtId="0" fontId="3" fillId="2" borderId="99" xfId="0" applyFont="1" applyFill="1" applyBorder="1"/>
    <xf numFmtId="164" fontId="16" fillId="5" borderId="99" xfId="1" applyNumberFormat="1" applyFont="1" applyFill="1" applyBorder="1"/>
    <xf numFmtId="164" fontId="16" fillId="5" borderId="100" xfId="1" applyNumberFormat="1" applyFont="1" applyFill="1" applyBorder="1"/>
    <xf numFmtId="164" fontId="16" fillId="5" borderId="101" xfId="1" applyNumberFormat="1" applyFont="1" applyFill="1" applyBorder="1"/>
    <xf numFmtId="0" fontId="5" fillId="2" borderId="83" xfId="0" applyFont="1" applyFill="1" applyBorder="1" applyAlignment="1">
      <alignment vertical="center"/>
    </xf>
    <xf numFmtId="0" fontId="15" fillId="0" borderId="84" xfId="0" applyFont="1" applyFill="1" applyBorder="1" applyAlignment="1">
      <alignment vertical="center"/>
    </xf>
    <xf numFmtId="44" fontId="4" fillId="0" borderId="84" xfId="1" applyFont="1" applyFill="1" applyBorder="1" applyAlignment="1"/>
    <xf numFmtId="0" fontId="4" fillId="0" borderId="102" xfId="0" applyFont="1" applyBorder="1" applyAlignment="1"/>
    <xf numFmtId="0" fontId="3" fillId="2" borderId="87" xfId="0" applyFont="1" applyFill="1" applyBorder="1" applyAlignment="1">
      <alignment vertical="center"/>
    </xf>
    <xf numFmtId="44" fontId="4" fillId="0" borderId="90" xfId="1" applyFont="1" applyFill="1" applyBorder="1" applyAlignment="1"/>
    <xf numFmtId="0" fontId="5" fillId="2" borderId="89" xfId="0" applyFont="1" applyFill="1" applyBorder="1" applyAlignment="1">
      <alignment vertical="center"/>
    </xf>
    <xf numFmtId="0" fontId="50" fillId="5" borderId="88" xfId="0" applyNumberFormat="1" applyFont="1" applyFill="1" applyBorder="1" applyAlignment="1">
      <alignment horizontal="right" vertical="center"/>
    </xf>
    <xf numFmtId="44" fontId="50" fillId="5" borderId="88" xfId="0" applyNumberFormat="1" applyFont="1" applyFill="1" applyBorder="1" applyAlignment="1">
      <alignment horizontal="left" vertical="center"/>
    </xf>
    <xf numFmtId="44" fontId="50" fillId="5" borderId="91" xfId="0" applyNumberFormat="1" applyFont="1" applyFill="1" applyBorder="1" applyAlignment="1">
      <alignment horizontal="left" vertical="center"/>
    </xf>
    <xf numFmtId="0" fontId="15" fillId="2" borderId="103" xfId="0" applyFont="1" applyFill="1" applyBorder="1" applyAlignment="1">
      <alignment vertical="center"/>
    </xf>
    <xf numFmtId="0" fontId="15" fillId="2" borderId="93" xfId="0" applyFont="1" applyFill="1" applyBorder="1" applyAlignment="1">
      <alignment vertical="center"/>
    </xf>
    <xf numFmtId="44" fontId="50" fillId="5" borderId="96" xfId="0" applyNumberFormat="1" applyFont="1" applyFill="1" applyBorder="1" applyAlignment="1">
      <alignment horizontal="left" vertical="center"/>
    </xf>
    <xf numFmtId="165" fontId="4" fillId="0" borderId="39" xfId="1" applyNumberFormat="1" applyFont="1" applyFill="1" applyBorder="1" applyAlignment="1">
      <alignment horizontal="center"/>
    </xf>
    <xf numFmtId="165" fontId="4" fillId="0" borderId="35" xfId="1" applyNumberFormat="1" applyFont="1" applyFill="1" applyBorder="1" applyAlignment="1">
      <alignment horizontal="center"/>
    </xf>
    <xf numFmtId="165" fontId="4" fillId="0" borderId="31" xfId="1" applyNumberFormat="1" applyFont="1" applyFill="1" applyBorder="1" applyAlignment="1">
      <alignment horizontal="center"/>
    </xf>
    <xf numFmtId="44" fontId="4" fillId="0" borderId="35" xfId="1" applyFont="1" applyFill="1" applyBorder="1" applyAlignment="1">
      <alignment horizontal="center"/>
    </xf>
    <xf numFmtId="44" fontId="4" fillId="0" borderId="31" xfId="1" applyFont="1" applyFill="1" applyBorder="1" applyAlignment="1">
      <alignment horizontal="center"/>
    </xf>
    <xf numFmtId="44" fontId="0" fillId="0" borderId="32" xfId="1" applyFont="1" applyFill="1" applyBorder="1" applyAlignment="1">
      <alignment horizontal="center"/>
    </xf>
    <xf numFmtId="44" fontId="1" fillId="0" borderId="39" xfId="1" applyFont="1" applyFill="1" applyBorder="1" applyAlignment="1">
      <alignment horizontal="center"/>
    </xf>
    <xf numFmtId="44" fontId="1" fillId="0" borderId="35" xfId="1" applyFont="1" applyFill="1" applyBorder="1" applyAlignment="1">
      <alignment horizontal="center"/>
    </xf>
    <xf numFmtId="44" fontId="1" fillId="0" borderId="31" xfId="1" applyFont="1" applyFill="1" applyBorder="1" applyAlignment="1">
      <alignment horizontal="center"/>
    </xf>
    <xf numFmtId="165" fontId="1" fillId="0" borderId="39" xfId="1" applyNumberFormat="1" applyFont="1" applyFill="1" applyBorder="1" applyAlignment="1">
      <alignment horizontal="center"/>
    </xf>
    <xf numFmtId="165" fontId="1" fillId="0" borderId="35" xfId="1" applyNumberFormat="1" applyFont="1" applyFill="1" applyBorder="1" applyAlignment="1">
      <alignment horizontal="center"/>
    </xf>
    <xf numFmtId="165" fontId="1" fillId="0" borderId="31" xfId="1" applyNumberFormat="1" applyFont="1" applyFill="1" applyBorder="1" applyAlignment="1">
      <alignment horizontal="center"/>
    </xf>
    <xf numFmtId="165" fontId="0" fillId="0" borderId="32" xfId="1" applyNumberFormat="1" applyFont="1" applyFill="1" applyBorder="1" applyAlignment="1">
      <alignment horizontal="center"/>
    </xf>
    <xf numFmtId="164" fontId="0" fillId="0" borderId="31" xfId="0" applyNumberFormat="1" applyFont="1" applyFill="1" applyBorder="1" applyAlignment="1">
      <alignment horizontal="center" vertical="center"/>
    </xf>
    <xf numFmtId="0" fontId="3" fillId="2" borderId="0" xfId="0" applyFont="1" applyFill="1" applyBorder="1" applyAlignment="1">
      <alignment vertical="center"/>
    </xf>
    <xf numFmtId="0" fontId="3" fillId="2" borderId="22" xfId="0" applyFont="1" applyFill="1" applyBorder="1" applyAlignment="1">
      <alignment vertical="center"/>
    </xf>
    <xf numFmtId="0" fontId="5" fillId="2" borderId="30" xfId="0" applyFont="1" applyFill="1" applyBorder="1" applyAlignment="1">
      <alignment vertical="center"/>
    </xf>
    <xf numFmtId="0" fontId="3" fillId="2" borderId="30" xfId="0" applyFont="1" applyFill="1" applyBorder="1" applyAlignment="1">
      <alignment vertical="center"/>
    </xf>
    <xf numFmtId="0" fontId="5" fillId="2" borderId="34" xfId="0" applyFont="1" applyFill="1" applyBorder="1" applyAlignment="1">
      <alignment vertical="center"/>
    </xf>
    <xf numFmtId="0" fontId="20" fillId="2" borderId="77" xfId="0" applyFont="1" applyFill="1" applyBorder="1" applyAlignment="1">
      <alignment vertical="center"/>
    </xf>
    <xf numFmtId="0" fontId="20" fillId="2" borderId="55" xfId="0" applyFont="1" applyFill="1" applyBorder="1" applyAlignment="1">
      <alignment vertical="center"/>
    </xf>
    <xf numFmtId="0" fontId="14" fillId="2" borderId="104" xfId="0" applyFont="1" applyFill="1" applyBorder="1" applyAlignment="1">
      <alignment horizontal="left"/>
    </xf>
    <xf numFmtId="14" fontId="14" fillId="2" borderId="34" xfId="0" applyNumberFormat="1" applyFont="1" applyFill="1" applyBorder="1" applyAlignment="1">
      <alignment horizontal="left"/>
    </xf>
    <xf numFmtId="0" fontId="14" fillId="2" borderId="104" xfId="0" applyFont="1" applyFill="1" applyBorder="1" applyAlignment="1">
      <alignment horizontal="left" vertical="center"/>
    </xf>
    <xf numFmtId="0" fontId="35" fillId="2" borderId="34" xfId="0" applyNumberFormat="1" applyFont="1" applyFill="1" applyBorder="1" applyAlignment="1">
      <alignment horizontal="center" vertical="center"/>
    </xf>
    <xf numFmtId="164" fontId="1" fillId="0" borderId="32" xfId="1" applyNumberFormat="1" applyFont="1" applyFill="1" applyBorder="1"/>
    <xf numFmtId="164" fontId="1" fillId="5" borderId="32" xfId="1" applyNumberFormat="1" applyFont="1" applyFill="1" applyBorder="1"/>
    <xf numFmtId="164" fontId="4" fillId="5" borderId="31" xfId="0" applyNumberFormat="1" applyFont="1" applyFill="1" applyBorder="1" applyAlignment="1">
      <alignment horizontal="right"/>
    </xf>
    <xf numFmtId="164" fontId="34" fillId="5" borderId="32" xfId="0" applyNumberFormat="1" applyFont="1" applyFill="1" applyBorder="1" applyAlignment="1">
      <alignment horizontal="right"/>
    </xf>
    <xf numFmtId="0" fontId="3" fillId="2" borderId="46" xfId="0" applyFont="1" applyFill="1" applyBorder="1" applyAlignment="1">
      <alignment horizontal="left" vertical="center"/>
    </xf>
    <xf numFmtId="0" fontId="5" fillId="2" borderId="109" xfId="0" applyFont="1" applyFill="1" applyBorder="1" applyAlignment="1">
      <alignment horizontal="center"/>
    </xf>
    <xf numFmtId="44" fontId="16" fillId="5" borderId="24" xfId="1" applyFont="1" applyFill="1" applyBorder="1" applyAlignment="1">
      <alignment vertical="center"/>
    </xf>
    <xf numFmtId="0" fontId="5" fillId="2" borderId="110" xfId="0" applyFont="1" applyFill="1" applyBorder="1" applyAlignment="1">
      <alignment horizontal="center"/>
    </xf>
    <xf numFmtId="0" fontId="5" fillId="2" borderId="111" xfId="0" applyFont="1" applyFill="1" applyBorder="1" applyAlignment="1">
      <alignment horizontal="center"/>
    </xf>
    <xf numFmtId="0" fontId="5" fillId="2" borderId="112" xfId="0" applyFont="1" applyFill="1" applyBorder="1" applyAlignment="1">
      <alignment horizontal="center"/>
    </xf>
    <xf numFmtId="164" fontId="1" fillId="0" borderId="32" xfId="1" applyNumberFormat="1" applyFont="1" applyFill="1" applyBorder="1" applyAlignment="1">
      <alignment horizontal="center"/>
    </xf>
    <xf numFmtId="164" fontId="1" fillId="0" borderId="31" xfId="1" applyNumberFormat="1" applyFont="1" applyFill="1" applyBorder="1" applyAlignment="1">
      <alignment horizontal="center"/>
    </xf>
    <xf numFmtId="0" fontId="9" fillId="0" borderId="0" xfId="0" applyFont="1" applyBorder="1"/>
    <xf numFmtId="0" fontId="16" fillId="0" borderId="0" xfId="0" applyFont="1" applyBorder="1"/>
    <xf numFmtId="0" fontId="54" fillId="0" borderId="6" xfId="0" applyFont="1" applyBorder="1"/>
    <xf numFmtId="0" fontId="16" fillId="0" borderId="6" xfId="0" applyFont="1" applyBorder="1"/>
    <xf numFmtId="0" fontId="8" fillId="0" borderId="113" xfId="0" applyFont="1" applyBorder="1" applyAlignment="1">
      <alignment horizontal="center"/>
    </xf>
    <xf numFmtId="0" fontId="23" fillId="0" borderId="6" xfId="0" applyFont="1" applyBorder="1" applyAlignment="1">
      <alignment wrapText="1"/>
    </xf>
    <xf numFmtId="0" fontId="8" fillId="0" borderId="114" xfId="0" applyFont="1" applyBorder="1" applyAlignment="1">
      <alignment horizontal="center"/>
    </xf>
    <xf numFmtId="0" fontId="8" fillId="0" borderId="115" xfId="0" applyFont="1" applyBorder="1" applyAlignment="1">
      <alignment horizontal="center"/>
    </xf>
    <xf numFmtId="0" fontId="23" fillId="0" borderId="6" xfId="0" applyFont="1" applyBorder="1" applyAlignment="1">
      <alignment vertical="top" wrapText="1"/>
    </xf>
    <xf numFmtId="164" fontId="0" fillId="0" borderId="31" xfId="0" applyNumberFormat="1" applyBorder="1"/>
    <xf numFmtId="44" fontId="55" fillId="0" borderId="31" xfId="0" applyNumberFormat="1" applyFont="1" applyBorder="1"/>
    <xf numFmtId="164" fontId="1" fillId="0" borderId="31" xfId="1" applyNumberFormat="1" applyFont="1" applyFill="1" applyBorder="1" applyAlignment="1"/>
    <xf numFmtId="164" fontId="1" fillId="0" borderId="32" xfId="1" applyNumberFormat="1" applyFont="1" applyFill="1" applyBorder="1" applyAlignment="1"/>
    <xf numFmtId="44" fontId="1" fillId="0" borderId="31" xfId="1" applyFont="1" applyFill="1" applyBorder="1" applyAlignment="1"/>
    <xf numFmtId="44" fontId="1" fillId="0" borderId="32" xfId="1" applyFont="1" applyFill="1" applyBorder="1" applyAlignment="1">
      <alignment horizontal="center"/>
    </xf>
    <xf numFmtId="44" fontId="1" fillId="0" borderId="32" xfId="1" applyFont="1" applyFill="1" applyBorder="1" applyAlignment="1"/>
    <xf numFmtId="165" fontId="0" fillId="0" borderId="31" xfId="0" applyNumberFormat="1" applyBorder="1"/>
    <xf numFmtId="164" fontId="0" fillId="0" borderId="31" xfId="1" applyNumberFormat="1" applyFont="1" applyFill="1" applyBorder="1" applyAlignment="1">
      <alignment vertical="top"/>
    </xf>
    <xf numFmtId="164" fontId="0" fillId="0" borderId="32" xfId="1" applyNumberFormat="1" applyFont="1" applyFill="1" applyBorder="1" applyAlignment="1">
      <alignment vertical="top"/>
    </xf>
    <xf numFmtId="44" fontId="55" fillId="0" borderId="32" xfId="0" applyNumberFormat="1" applyFont="1" applyBorder="1"/>
    <xf numFmtId="44" fontId="55" fillId="0" borderId="24" xfId="0" applyNumberFormat="1" applyFont="1" applyBorder="1"/>
    <xf numFmtId="44" fontId="55" fillId="0" borderId="23" xfId="0" applyNumberFormat="1" applyFont="1" applyBorder="1"/>
    <xf numFmtId="44" fontId="16" fillId="0" borderId="23" xfId="1" applyFont="1" applyFill="1" applyBorder="1"/>
    <xf numFmtId="44" fontId="16" fillId="0" borderId="24" xfId="1" applyFont="1" applyFill="1" applyBorder="1"/>
    <xf numFmtId="9" fontId="16" fillId="5" borderId="31" xfId="3" applyFont="1" applyFill="1" applyBorder="1" applyAlignment="1">
      <alignment vertical="center"/>
    </xf>
    <xf numFmtId="0" fontId="3" fillId="8" borderId="18" xfId="0" applyFont="1" applyFill="1" applyBorder="1"/>
    <xf numFmtId="0" fontId="19" fillId="8" borderId="30" xfId="0" applyFont="1" applyFill="1" applyBorder="1"/>
    <xf numFmtId="0" fontId="3" fillId="8" borderId="21" xfId="0" applyFont="1" applyFill="1" applyBorder="1"/>
    <xf numFmtId="0" fontId="19" fillId="8" borderId="22" xfId="0" applyFont="1" applyFill="1" applyBorder="1"/>
    <xf numFmtId="0" fontId="5" fillId="8" borderId="0" xfId="0" applyFont="1" applyFill="1" applyBorder="1" applyAlignment="1">
      <alignment horizontal="center"/>
    </xf>
    <xf numFmtId="0" fontId="5" fillId="8" borderId="27" xfId="0" applyFont="1" applyFill="1" applyBorder="1" applyAlignment="1">
      <alignment horizontal="center"/>
    </xf>
    <xf numFmtId="0" fontId="5" fillId="8" borderId="41" xfId="0" applyFont="1" applyFill="1" applyBorder="1"/>
    <xf numFmtId="0" fontId="5" fillId="8" borderId="18" xfId="0" applyFont="1" applyFill="1" applyBorder="1"/>
    <xf numFmtId="0" fontId="10" fillId="0" borderId="0" xfId="0" applyFont="1" applyAlignment="1">
      <alignment horizontal="left" vertical="center" wrapText="1"/>
    </xf>
    <xf numFmtId="0" fontId="37" fillId="0" borderId="2" xfId="0" applyFont="1" applyBorder="1" applyAlignment="1">
      <alignment horizontal="left" vertical="center"/>
    </xf>
    <xf numFmtId="0" fontId="37" fillId="0" borderId="0" xfId="0" applyFont="1" applyBorder="1" applyAlignment="1">
      <alignment horizontal="left" vertical="center"/>
    </xf>
    <xf numFmtId="0" fontId="25" fillId="2" borderId="64" xfId="2" applyFont="1" applyFill="1" applyBorder="1" applyAlignment="1">
      <alignment vertical="center" wrapText="1"/>
    </xf>
    <xf numFmtId="0" fontId="25" fillId="2" borderId="67" xfId="2" applyFont="1" applyFill="1" applyBorder="1" applyAlignment="1">
      <alignment vertical="center"/>
    </xf>
    <xf numFmtId="0" fontId="25" fillId="2" borderId="65" xfId="2" applyFont="1" applyFill="1" applyBorder="1" applyAlignment="1">
      <alignment vertical="center"/>
    </xf>
    <xf numFmtId="0" fontId="25" fillId="2" borderId="68" xfId="2" applyFont="1" applyFill="1" applyBorder="1" applyAlignment="1">
      <alignment vertical="center"/>
    </xf>
    <xf numFmtId="0" fontId="25" fillId="2" borderId="66" xfId="2" applyFont="1" applyFill="1" applyBorder="1" applyAlignment="1">
      <alignment vertical="center"/>
    </xf>
    <xf numFmtId="0" fontId="25" fillId="2" borderId="69" xfId="2" applyFont="1" applyFill="1" applyBorder="1" applyAlignment="1">
      <alignment vertical="center"/>
    </xf>
    <xf numFmtId="164" fontId="0" fillId="4" borderId="54" xfId="1" applyNumberFormat="1" applyFont="1" applyFill="1" applyBorder="1" applyAlignment="1">
      <alignment horizontal="center" vertical="center"/>
    </xf>
    <xf numFmtId="164" fontId="0" fillId="4" borderId="24" xfId="1" applyNumberFormat="1" applyFont="1" applyFill="1" applyBorder="1" applyAlignment="1">
      <alignment horizontal="center" vertical="center"/>
    </xf>
    <xf numFmtId="0" fontId="10" fillId="0" borderId="0" xfId="0" applyFont="1" applyAlignment="1">
      <alignment horizontal="center" vertical="center" wrapText="1"/>
    </xf>
    <xf numFmtId="0" fontId="3" fillId="2" borderId="32" xfId="0" applyFont="1" applyFill="1" applyBorder="1" applyAlignment="1">
      <alignment horizontal="left"/>
    </xf>
    <xf numFmtId="9" fontId="9" fillId="0" borderId="32" xfId="3" applyFont="1" applyFill="1" applyBorder="1" applyAlignment="1">
      <alignment horizontal="left"/>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44" xfId="0" applyFont="1" applyBorder="1" applyAlignment="1">
      <alignment horizontal="left" vertical="center" wrapText="1"/>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10" fillId="0" borderId="55" xfId="0" applyFont="1" applyBorder="1" applyAlignment="1">
      <alignment horizontal="left" vertical="center" wrapText="1"/>
    </xf>
    <xf numFmtId="0" fontId="10" fillId="0" borderId="41" xfId="0" applyFont="1" applyBorder="1" applyAlignment="1">
      <alignment horizontal="left" vertical="center" wrapText="1"/>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25" fillId="2" borderId="70" xfId="0" applyFont="1" applyFill="1" applyBorder="1" applyAlignment="1">
      <alignment horizontal="left"/>
    </xf>
    <xf numFmtId="0" fontId="25" fillId="2" borderId="71" xfId="0" applyFont="1" applyFill="1" applyBorder="1" applyAlignment="1">
      <alignment horizontal="left"/>
    </xf>
    <xf numFmtId="0" fontId="5" fillId="2" borderId="72" xfId="2" applyFont="1" applyFill="1" applyBorder="1" applyAlignment="1"/>
    <xf numFmtId="0" fontId="5" fillId="2" borderId="50" xfId="2" applyFont="1" applyFill="1" applyBorder="1" applyAlignment="1"/>
    <xf numFmtId="0" fontId="23" fillId="3" borderId="73" xfId="2" applyFont="1" applyFill="1" applyBorder="1" applyAlignment="1"/>
    <xf numFmtId="0" fontId="23" fillId="3" borderId="74" xfId="2" applyFont="1" applyFill="1" applyBorder="1" applyAlignment="1"/>
    <xf numFmtId="44" fontId="0" fillId="0" borderId="75"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0" fontId="0" fillId="0" borderId="75" xfId="0" applyBorder="1" applyAlignment="1">
      <alignment horizontal="center"/>
    </xf>
    <xf numFmtId="0" fontId="0" fillId="0" borderId="35" xfId="0" applyBorder="1" applyAlignment="1">
      <alignment horizontal="center"/>
    </xf>
    <xf numFmtId="0" fontId="0" fillId="0" borderId="31" xfId="0" applyBorder="1" applyAlignment="1">
      <alignment horizontal="center"/>
    </xf>
    <xf numFmtId="44" fontId="0" fillId="0" borderId="42" xfId="1" applyFont="1" applyFill="1" applyBorder="1" applyAlignment="1">
      <alignment horizontal="center"/>
    </xf>
    <xf numFmtId="44" fontId="0" fillId="0" borderId="38" xfId="1" applyFont="1" applyFill="1" applyBorder="1" applyAlignment="1">
      <alignment horizontal="center"/>
    </xf>
    <xf numFmtId="44" fontId="0" fillId="0" borderId="43" xfId="1" applyFont="1" applyFill="1" applyBorder="1" applyAlignment="1">
      <alignment horizontal="center"/>
    </xf>
    <xf numFmtId="44" fontId="0" fillId="0" borderId="27" xfId="1" applyFont="1" applyFill="1" applyBorder="1" applyAlignment="1">
      <alignment horizontal="center"/>
    </xf>
    <xf numFmtId="44" fontId="0" fillId="0" borderId="23" xfId="1" applyFont="1" applyFill="1" applyBorder="1" applyAlignment="1">
      <alignment horizontal="center"/>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44" xfId="0" applyFont="1" applyBorder="1" applyAlignment="1">
      <alignment horizontal="left" vertical="center" wrapText="1"/>
    </xf>
    <xf numFmtId="0" fontId="26" fillId="0" borderId="18" xfId="0" applyFont="1" applyBorder="1" applyAlignment="1">
      <alignment horizontal="left" vertical="center" wrapText="1"/>
    </xf>
    <xf numFmtId="0" fontId="26" fillId="0" borderId="0" xfId="0" applyFont="1" applyBorder="1" applyAlignment="1">
      <alignment horizontal="left" vertical="center" wrapText="1"/>
    </xf>
    <xf numFmtId="0" fontId="26" fillId="0" borderId="55" xfId="0" applyFont="1" applyBorder="1" applyAlignment="1">
      <alignment horizontal="left" vertical="center" wrapText="1"/>
    </xf>
    <xf numFmtId="0" fontId="26" fillId="0" borderId="41" xfId="0" applyFont="1" applyBorder="1" applyAlignment="1">
      <alignment horizontal="left" vertical="center" wrapText="1"/>
    </xf>
    <xf numFmtId="0" fontId="26" fillId="0" borderId="27" xfId="0" applyFont="1" applyBorder="1" applyAlignment="1">
      <alignment horizontal="left" vertical="center" wrapText="1"/>
    </xf>
    <xf numFmtId="0" fontId="26" fillId="0" borderId="23" xfId="0" applyFont="1" applyBorder="1" applyAlignment="1">
      <alignment horizontal="left" vertical="center" wrapText="1"/>
    </xf>
    <xf numFmtId="0" fontId="5" fillId="2" borderId="70" xfId="2" applyFont="1" applyFill="1" applyBorder="1" applyAlignment="1">
      <alignment vertical="center"/>
    </xf>
    <xf numFmtId="0" fontId="5" fillId="2" borderId="71" xfId="2" applyFont="1" applyFill="1" applyBorder="1" applyAlignment="1">
      <alignment vertical="center"/>
    </xf>
    <xf numFmtId="0" fontId="42" fillId="2" borderId="72" xfId="0" applyFont="1" applyFill="1" applyBorder="1" applyAlignment="1">
      <alignment horizontal="left" vertical="center"/>
    </xf>
    <xf numFmtId="0" fontId="42" fillId="2" borderId="50" xfId="0" applyFont="1" applyFill="1" applyBorder="1" applyAlignment="1">
      <alignment horizontal="left" vertical="center"/>
    </xf>
    <xf numFmtId="0" fontId="5" fillId="2" borderId="72" xfId="2" applyFont="1" applyFill="1" applyBorder="1" applyAlignment="1">
      <alignment vertical="center"/>
    </xf>
    <xf numFmtId="0" fontId="5" fillId="2" borderId="50" xfId="2" applyFont="1" applyFill="1" applyBorder="1" applyAlignment="1">
      <alignment vertical="center"/>
    </xf>
    <xf numFmtId="0" fontId="23" fillId="3" borderId="73" xfId="2" applyFont="1" applyFill="1" applyBorder="1" applyAlignment="1">
      <alignment vertical="center"/>
    </xf>
    <xf numFmtId="0" fontId="23" fillId="3" borderId="74" xfId="2" applyFont="1" applyFill="1" applyBorder="1" applyAlignment="1">
      <alignment vertical="center"/>
    </xf>
    <xf numFmtId="0" fontId="0" fillId="0" borderId="39" xfId="0" applyBorder="1" applyAlignment="1">
      <alignment horizontal="center"/>
    </xf>
    <xf numFmtId="44" fontId="0" fillId="0" borderId="39" xfId="1" applyFont="1" applyFill="1" applyBorder="1" applyAlignment="1">
      <alignment horizontal="center"/>
    </xf>
    <xf numFmtId="44" fontId="0" fillId="0" borderId="32" xfId="1" applyFont="1" applyFill="1" applyBorder="1" applyAlignment="1">
      <alignment horizontal="center"/>
    </xf>
    <xf numFmtId="8" fontId="3" fillId="0" borderId="32" xfId="0" applyNumberFormat="1" applyFont="1" applyBorder="1" applyAlignment="1">
      <alignment horizontal="center"/>
    </xf>
    <xf numFmtId="0" fontId="3" fillId="0" borderId="39" xfId="0" applyFont="1" applyBorder="1" applyAlignment="1">
      <alignment horizontal="center"/>
    </xf>
    <xf numFmtId="0" fontId="3" fillId="0" borderId="35" xfId="0" applyFont="1" applyBorder="1" applyAlignment="1">
      <alignment horizontal="center"/>
    </xf>
    <xf numFmtId="0" fontId="3" fillId="0" borderId="31" xfId="0" applyFont="1" applyBorder="1" applyAlignment="1">
      <alignment horizontal="center"/>
    </xf>
    <xf numFmtId="8" fontId="4" fillId="0" borderId="39" xfId="0" applyNumberFormat="1" applyFont="1" applyBorder="1" applyAlignment="1">
      <alignment horizontal="center"/>
    </xf>
    <xf numFmtId="8" fontId="4" fillId="0" borderId="35" xfId="0" applyNumberFormat="1" applyFont="1" applyBorder="1" applyAlignment="1">
      <alignment horizontal="center"/>
    </xf>
    <xf numFmtId="8" fontId="4" fillId="0" borderId="31" xfId="0" applyNumberFormat="1" applyFont="1" applyBorder="1" applyAlignment="1">
      <alignment horizontal="center"/>
    </xf>
    <xf numFmtId="8" fontId="0" fillId="0" borderId="32" xfId="0" applyNumberFormat="1" applyFont="1" applyBorder="1" applyAlignment="1">
      <alignment horizontal="center"/>
    </xf>
    <xf numFmtId="164" fontId="1" fillId="0" borderId="35" xfId="1" applyNumberFormat="1" applyFont="1" applyFill="1" applyBorder="1" applyAlignment="1">
      <alignment horizontal="center"/>
    </xf>
    <xf numFmtId="164" fontId="1" fillId="0" borderId="31" xfId="1" applyNumberFormat="1" applyFont="1" applyFill="1" applyBorder="1" applyAlignment="1">
      <alignment horizontal="center"/>
    </xf>
    <xf numFmtId="44" fontId="4" fillId="0" borderId="39" xfId="1" applyFont="1" applyFill="1" applyBorder="1" applyAlignment="1">
      <alignment horizontal="center"/>
    </xf>
    <xf numFmtId="44" fontId="4" fillId="0" borderId="35" xfId="1" applyFont="1" applyFill="1" applyBorder="1" applyAlignment="1">
      <alignment horizontal="center"/>
    </xf>
    <xf numFmtId="44" fontId="4" fillId="0" borderId="31" xfId="1" applyFont="1" applyFill="1" applyBorder="1" applyAlignment="1">
      <alignment horizontal="center"/>
    </xf>
    <xf numFmtId="165" fontId="4" fillId="0" borderId="39" xfId="1" applyNumberFormat="1" applyFont="1" applyFill="1" applyBorder="1" applyAlignment="1">
      <alignment horizontal="center"/>
    </xf>
    <xf numFmtId="165" fontId="4" fillId="0" borderId="35" xfId="1" applyNumberFormat="1" applyFont="1" applyFill="1" applyBorder="1" applyAlignment="1">
      <alignment horizontal="center"/>
    </xf>
    <xf numFmtId="165" fontId="4" fillId="0" borderId="31" xfId="1" applyNumberFormat="1" applyFont="1" applyFill="1" applyBorder="1" applyAlignment="1">
      <alignment horizontal="center"/>
    </xf>
    <xf numFmtId="164" fontId="1" fillId="0" borderId="39" xfId="1" applyNumberFormat="1" applyFont="1" applyFill="1" applyBorder="1" applyAlignment="1">
      <alignment horizontal="center"/>
    </xf>
    <xf numFmtId="44" fontId="1" fillId="0" borderId="39" xfId="1" applyFont="1" applyFill="1" applyBorder="1" applyAlignment="1">
      <alignment horizontal="center"/>
    </xf>
    <xf numFmtId="44" fontId="1" fillId="0" borderId="35" xfId="1" applyFont="1" applyFill="1" applyBorder="1" applyAlignment="1">
      <alignment horizontal="center"/>
    </xf>
    <xf numFmtId="44" fontId="1" fillId="0" borderId="31" xfId="1" applyFont="1" applyFill="1" applyBorder="1" applyAlignment="1">
      <alignment horizontal="center"/>
    </xf>
    <xf numFmtId="164" fontId="1" fillId="0" borderId="32" xfId="1" applyNumberFormat="1" applyFont="1" applyFill="1" applyBorder="1" applyAlignment="1">
      <alignment horizontal="center"/>
    </xf>
    <xf numFmtId="165" fontId="1" fillId="0" borderId="39" xfId="1" applyNumberFormat="1" applyFont="1" applyFill="1" applyBorder="1" applyAlignment="1">
      <alignment horizontal="center"/>
    </xf>
    <xf numFmtId="165" fontId="1" fillId="0" borderId="35" xfId="1" applyNumberFormat="1" applyFont="1" applyFill="1" applyBorder="1" applyAlignment="1">
      <alignment horizontal="center"/>
    </xf>
    <xf numFmtId="165" fontId="1" fillId="0" borderId="31" xfId="1" applyNumberFormat="1" applyFont="1" applyFill="1" applyBorder="1" applyAlignment="1">
      <alignment horizontal="center"/>
    </xf>
    <xf numFmtId="165" fontId="0" fillId="0" borderId="32" xfId="1" applyNumberFormat="1" applyFont="1" applyFill="1" applyBorder="1" applyAlignment="1">
      <alignment horizontal="center"/>
    </xf>
    <xf numFmtId="165" fontId="0" fillId="0" borderId="39" xfId="1" applyNumberFormat="1" applyFont="1" applyFill="1" applyBorder="1" applyAlignment="1">
      <alignment horizontal="center"/>
    </xf>
    <xf numFmtId="165" fontId="0" fillId="0" borderId="35" xfId="1" applyNumberFormat="1" applyFont="1" applyFill="1" applyBorder="1" applyAlignment="1">
      <alignment horizontal="center"/>
    </xf>
    <xf numFmtId="165" fontId="0" fillId="0" borderId="31" xfId="1" applyNumberFormat="1" applyFont="1" applyFill="1" applyBorder="1" applyAlignment="1">
      <alignment horizontal="center"/>
    </xf>
    <xf numFmtId="0" fontId="5" fillId="2" borderId="108" xfId="0" applyFont="1" applyFill="1" applyBorder="1" applyAlignment="1">
      <alignment horizontal="center"/>
    </xf>
    <xf numFmtId="0" fontId="5" fillId="2" borderId="106" xfId="0" applyFont="1" applyFill="1" applyBorder="1" applyAlignment="1">
      <alignment horizontal="center"/>
    </xf>
    <xf numFmtId="0" fontId="5" fillId="2" borderId="107" xfId="0" applyFont="1" applyFill="1" applyBorder="1" applyAlignment="1">
      <alignment horizontal="center"/>
    </xf>
    <xf numFmtId="0" fontId="5" fillId="2" borderId="105" xfId="0" applyFont="1" applyFill="1" applyBorder="1" applyAlignment="1">
      <alignment horizontal="center"/>
    </xf>
    <xf numFmtId="165" fontId="0" fillId="0" borderId="39" xfId="1" applyNumberFormat="1" applyFont="1" applyFill="1" applyBorder="1" applyAlignment="1">
      <alignment horizontal="center" vertical="top"/>
    </xf>
    <xf numFmtId="165" fontId="0" fillId="0" borderId="35" xfId="1" applyNumberFormat="1" applyFont="1" applyFill="1" applyBorder="1" applyAlignment="1">
      <alignment horizontal="center" vertical="top"/>
    </xf>
    <xf numFmtId="165" fontId="0" fillId="0" borderId="31" xfId="1" applyNumberFormat="1" applyFont="1" applyFill="1" applyBorder="1" applyAlignment="1">
      <alignment horizontal="center" vertical="top"/>
    </xf>
    <xf numFmtId="0" fontId="5" fillId="2" borderId="70" xfId="2" applyFont="1" applyFill="1" applyBorder="1" applyAlignment="1">
      <alignment horizontal="left" vertical="center"/>
    </xf>
    <xf numFmtId="0" fontId="5" fillId="2" borderId="71" xfId="2" applyFont="1" applyFill="1" applyBorder="1" applyAlignment="1">
      <alignment horizontal="left" vertical="center"/>
    </xf>
    <xf numFmtId="0" fontId="28" fillId="2" borderId="72" xfId="0" applyFont="1" applyFill="1" applyBorder="1" applyAlignment="1">
      <alignment vertical="center"/>
    </xf>
    <xf numFmtId="0" fontId="5" fillId="2" borderId="50" xfId="0" applyFont="1" applyFill="1" applyBorder="1" applyAlignment="1">
      <alignment vertical="center"/>
    </xf>
    <xf numFmtId="49" fontId="26" fillId="0" borderId="14" xfId="0" applyNumberFormat="1" applyFont="1" applyBorder="1" applyAlignment="1">
      <alignment horizontal="left" vertical="center" wrapText="1"/>
    </xf>
    <xf numFmtId="49" fontId="26" fillId="0" borderId="15" xfId="0" applyNumberFormat="1" applyFont="1" applyBorder="1" applyAlignment="1">
      <alignment horizontal="left" vertical="center" wrapText="1"/>
    </xf>
    <xf numFmtId="49" fontId="26" fillId="0" borderId="44"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49" fontId="26" fillId="0" borderId="0" xfId="0" applyNumberFormat="1" applyFont="1" applyBorder="1" applyAlignment="1">
      <alignment horizontal="left" vertical="center" wrapText="1"/>
    </xf>
    <xf numFmtId="49" fontId="26" fillId="0" borderId="55" xfId="0" applyNumberFormat="1" applyFont="1" applyBorder="1" applyAlignment="1">
      <alignment horizontal="left" vertical="center" wrapText="1"/>
    </xf>
    <xf numFmtId="49" fontId="26" fillId="0" borderId="41" xfId="0" applyNumberFormat="1" applyFont="1" applyBorder="1" applyAlignment="1">
      <alignment horizontal="left" vertical="center" wrapText="1"/>
    </xf>
    <xf numFmtId="49" fontId="26" fillId="0" borderId="27" xfId="0" applyNumberFormat="1" applyFont="1" applyBorder="1" applyAlignment="1">
      <alignment horizontal="left" vertical="center" wrapText="1"/>
    </xf>
    <xf numFmtId="49" fontId="26" fillId="0" borderId="23" xfId="0" applyNumberFormat="1" applyFont="1" applyBorder="1" applyAlignment="1">
      <alignment horizontal="left" vertical="center" wrapText="1"/>
    </xf>
    <xf numFmtId="44" fontId="0" fillId="0" borderId="55" xfId="1" applyFont="1" applyFill="1" applyBorder="1" applyAlignment="1">
      <alignment horizontal="center" vertical="center"/>
    </xf>
    <xf numFmtId="44" fontId="0" fillId="0" borderId="76" xfId="1" applyFont="1" applyFill="1" applyBorder="1" applyAlignment="1">
      <alignment horizontal="center" vertical="center"/>
    </xf>
    <xf numFmtId="164" fontId="0" fillId="0" borderId="18" xfId="0" applyNumberFormat="1" applyBorder="1" applyAlignment="1">
      <alignment horizontal="center" vertical="center"/>
    </xf>
    <xf numFmtId="164" fontId="0" fillId="0" borderId="0" xfId="0" applyNumberFormat="1" applyBorder="1" applyAlignment="1">
      <alignment horizontal="center" vertical="center"/>
    </xf>
    <xf numFmtId="44" fontId="0" fillId="0" borderId="90" xfId="1" applyFont="1" applyFill="1" applyBorder="1" applyAlignment="1">
      <alignment horizontal="center"/>
    </xf>
    <xf numFmtId="0" fontId="50" fillId="0" borderId="39"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31" xfId="0" applyFont="1" applyFill="1" applyBorder="1" applyAlignment="1">
      <alignment horizontal="center" vertical="center"/>
    </xf>
    <xf numFmtId="44" fontId="4" fillId="0" borderId="85" xfId="1" applyFont="1" applyFill="1" applyBorder="1" applyAlignment="1">
      <alignment horizontal="center"/>
    </xf>
    <xf numFmtId="44" fontId="4" fillId="0" borderId="32" xfId="1" applyFont="1" applyFill="1" applyBorder="1" applyAlignment="1">
      <alignment horizontal="center"/>
    </xf>
    <xf numFmtId="44" fontId="34" fillId="0" borderId="32" xfId="1" applyFont="1" applyFill="1" applyBorder="1" applyAlignment="1">
      <alignment horizontal="center"/>
    </xf>
    <xf numFmtId="0" fontId="15" fillId="0" borderId="84" xfId="0" applyFont="1" applyFill="1" applyBorder="1" applyAlignment="1">
      <alignment horizontal="center" vertical="center"/>
    </xf>
    <xf numFmtId="0" fontId="15" fillId="0" borderId="85" xfId="0" applyFont="1" applyFill="1" applyBorder="1" applyAlignment="1">
      <alignment horizontal="center" vertical="center"/>
    </xf>
    <xf numFmtId="0" fontId="19" fillId="0" borderId="32" xfId="0" applyFont="1" applyFill="1" applyBorder="1" applyAlignment="1">
      <alignment horizontal="center" vertical="center"/>
    </xf>
    <xf numFmtId="44" fontId="0" fillId="0" borderId="15" xfId="1" applyFont="1" applyFill="1" applyBorder="1" applyAlignment="1">
      <alignment horizontal="center" vertical="center"/>
    </xf>
    <xf numFmtId="44" fontId="0" fillId="0" borderId="44" xfId="1" applyFont="1" applyFill="1" applyBorder="1" applyAlignment="1">
      <alignment horizontal="center" vertical="center"/>
    </xf>
    <xf numFmtId="164" fontId="0" fillId="0" borderId="54" xfId="0" applyNumberFormat="1" applyBorder="1" applyAlignment="1">
      <alignment horizontal="center" vertical="center"/>
    </xf>
    <xf numFmtId="164" fontId="0" fillId="0" borderId="39" xfId="0" applyNumberFormat="1" applyBorder="1" applyAlignment="1">
      <alignment horizontal="center"/>
    </xf>
    <xf numFmtId="164" fontId="0" fillId="0" borderId="35" xfId="0" applyNumberFormat="1" applyBorder="1" applyAlignment="1">
      <alignment horizontal="center"/>
    </xf>
    <xf numFmtId="164" fontId="0" fillId="0" borderId="31" xfId="0" applyNumberFormat="1" applyBorder="1" applyAlignment="1">
      <alignment horizontal="center"/>
    </xf>
    <xf numFmtId="0" fontId="3" fillId="0" borderId="85" xfId="0" applyFont="1" applyBorder="1" applyAlignment="1">
      <alignment horizontal="center"/>
    </xf>
    <xf numFmtId="0" fontId="15" fillId="0" borderId="39"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1"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1" xfId="0" applyFont="1" applyFill="1" applyBorder="1" applyAlignment="1">
      <alignment horizontal="center" vertical="center"/>
    </xf>
    <xf numFmtId="164" fontId="0" fillId="0" borderId="39" xfId="0" applyNumberFormat="1" applyFont="1" applyFill="1" applyBorder="1" applyAlignment="1">
      <alignment horizontal="center" vertical="center"/>
    </xf>
    <xf numFmtId="164" fontId="0" fillId="0" borderId="35" xfId="0" applyNumberFormat="1" applyFont="1" applyFill="1" applyBorder="1" applyAlignment="1">
      <alignment horizontal="center" vertical="center"/>
    </xf>
    <xf numFmtId="164" fontId="0" fillId="0" borderId="31" xfId="0" applyNumberFormat="1" applyFont="1" applyFill="1" applyBorder="1" applyAlignment="1">
      <alignment horizontal="center" vertical="center"/>
    </xf>
    <xf numFmtId="0" fontId="20" fillId="2" borderId="70" xfId="2" applyFont="1" applyFill="1" applyBorder="1" applyAlignment="1">
      <alignment vertical="center"/>
    </xf>
    <xf numFmtId="0" fontId="3" fillId="2" borderId="72" xfId="0" applyFont="1" applyFill="1" applyBorder="1" applyAlignment="1">
      <alignment vertical="center"/>
    </xf>
    <xf numFmtId="0" fontId="3" fillId="2" borderId="50" xfId="0" applyFont="1" applyFill="1" applyBorder="1" applyAlignment="1">
      <alignmen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44" xfId="0" applyFont="1" applyBorder="1" applyAlignment="1">
      <alignment horizontal="left" vertical="center" wrapText="1"/>
    </xf>
    <xf numFmtId="0" fontId="11" fillId="0" borderId="41" xfId="0" applyFont="1" applyBorder="1" applyAlignment="1">
      <alignment horizontal="left" vertical="center" wrapText="1"/>
    </xf>
    <xf numFmtId="0" fontId="11" fillId="0" borderId="27" xfId="0" applyFont="1" applyBorder="1" applyAlignment="1">
      <alignment horizontal="left" vertical="center" wrapText="1"/>
    </xf>
    <xf numFmtId="0" fontId="11" fillId="0" borderId="23" xfId="0" applyFont="1" applyBorder="1" applyAlignment="1">
      <alignment horizontal="left" vertical="center" wrapText="1"/>
    </xf>
    <xf numFmtId="0" fontId="3" fillId="2" borderId="0" xfId="0" applyFont="1" applyFill="1" applyAlignment="1">
      <alignment horizontal="left"/>
    </xf>
    <xf numFmtId="0" fontId="3" fillId="2" borderId="0" xfId="0" applyFont="1" applyFill="1" applyAlignment="1">
      <alignment horizontal="left" vertical="center"/>
    </xf>
    <xf numFmtId="0" fontId="11" fillId="0" borderId="18" xfId="0" applyFont="1" applyBorder="1" applyAlignment="1">
      <alignment horizontal="left" vertical="center" wrapText="1"/>
    </xf>
    <xf numFmtId="0" fontId="11" fillId="0" borderId="0" xfId="0" applyFont="1" applyBorder="1" applyAlignment="1">
      <alignment horizontal="left" vertical="center" wrapText="1"/>
    </xf>
    <xf numFmtId="0" fontId="11" fillId="0" borderId="55" xfId="0" applyFont="1" applyBorder="1" applyAlignment="1">
      <alignment horizontal="left" vertical="center" wrapText="1"/>
    </xf>
    <xf numFmtId="0" fontId="3" fillId="2" borderId="0" xfId="0" applyFont="1" applyFill="1" applyAlignment="1">
      <alignment horizontal="center" vertical="center"/>
    </xf>
  </cellXfs>
  <cellStyles count="4">
    <cellStyle name="Currency" xfId="1" builtinId="4"/>
    <cellStyle name="Hyperlink" xfId="2" builtinId="8"/>
    <cellStyle name="Normal" xfId="0" builtinId="0"/>
    <cellStyle name="Per cent" xfId="3" builtinId="5"/>
  </cellStyles>
  <dxfs count="3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fgColor rgb="FFFF9800"/>
          <bgColor rgb="FFFF9800"/>
        </patternFill>
      </fill>
    </dxf>
    <dxf>
      <font>
        <color theme="0"/>
      </font>
      <fill>
        <patternFill>
          <fgColor rgb="FFFF9800"/>
          <bgColor rgb="FFFF9800"/>
        </patternFill>
      </fill>
    </dxf>
    <dxf>
      <fill>
        <patternFill>
          <fgColor theme="9" tint="-0.24994659260841701"/>
          <bgColor theme="9" tint="-0.24994659260841701"/>
        </patternFill>
      </fill>
    </dxf>
    <dxf>
      <fill>
        <patternFill>
          <fgColor theme="9" tint="-0.24994659260841701"/>
          <bgColor theme="9" tint="-0.24994659260841701"/>
        </patternFill>
      </fill>
    </dxf>
    <dxf>
      <font>
        <color theme="0"/>
      </font>
      <fill>
        <patternFill>
          <fgColor rgb="FFFF9800"/>
          <bgColor rgb="FFFF9800"/>
        </patternFill>
      </fill>
    </dxf>
    <dxf>
      <font>
        <color theme="0"/>
      </font>
      <fill>
        <patternFill>
          <fgColor rgb="FFFF9800"/>
          <bgColor rgb="FFFF98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800"/>
      <color rgb="FF14586F"/>
      <color rgb="FF37373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0"/>
          <c:order val="0"/>
          <c:tx>
            <c:v>Earnings after taxes</c:v>
          </c:tx>
          <c:spPr>
            <a:ln w="28575" cap="rnd">
              <a:solidFill>
                <a:srgbClr val="FF9800"/>
              </a:solidFill>
              <a:round/>
            </a:ln>
            <a:effectLst/>
          </c:spPr>
          <c:marker>
            <c:symbol val="none"/>
          </c:marker>
          <c:cat>
            <c:multiLvlStrRef>
              <c:f>('2.) Profit &amp; loss (P&amp;L)'!$E$145:$P$146,'2.) Profit &amp; loss (P&amp;L)'!$R$145:$AC$146,'2.) Profit &amp; loss (P&amp;L)'!$AE$145:$AP$146)</c:f>
              <c:multiLvlStrCache>
                <c:ptCount val="36"/>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Oktober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Oktober</c:v>
                  </c:pt>
                  <c:pt idx="34">
                    <c:v>November</c:v>
                  </c:pt>
                  <c:pt idx="35">
                    <c:v>December</c:v>
                  </c:pt>
                </c:lvl>
                <c:lvl>
                  <c:pt idx="0">
                    <c:v>2022</c:v>
                  </c:pt>
                  <c:pt idx="12">
                    <c:v>2023</c:v>
                  </c:pt>
                  <c:pt idx="24">
                    <c:v>2024</c:v>
                  </c:pt>
                </c:lvl>
              </c:multiLvlStrCache>
            </c:multiLvlStrRef>
          </c:cat>
          <c:val>
            <c:numRef>
              <c:f>('2.) Profit &amp; loss (P&amp;L)'!$E$149:$P$149,'2.) Profit &amp; loss (P&amp;L)'!$R$149:$AC$149,'2.) Profit &amp; loss (P&amp;L)'!$AE$149:$AP$149)</c:f>
              <c:numCache>
                <c:formatCode>_("€"* #,##0.00_);_("€"* \(#,##0.00\);_("€"*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1155.3499999999999</c:v>
                </c:pt>
                <c:pt idx="24">
                  <c:v>0</c:v>
                </c:pt>
                <c:pt idx="25">
                  <c:v>0</c:v>
                </c:pt>
                <c:pt idx="26">
                  <c:v>0</c:v>
                </c:pt>
                <c:pt idx="27">
                  <c:v>0</c:v>
                </c:pt>
                <c:pt idx="28">
                  <c:v>0</c:v>
                </c:pt>
                <c:pt idx="29">
                  <c:v>0</c:v>
                </c:pt>
                <c:pt idx="30">
                  <c:v>0</c:v>
                </c:pt>
                <c:pt idx="31">
                  <c:v>813.75</c:v>
                </c:pt>
                <c:pt idx="32">
                  <c:v>6818.35</c:v>
                </c:pt>
                <c:pt idx="33">
                  <c:v>8652.35</c:v>
                </c:pt>
                <c:pt idx="34">
                  <c:v>19621.349999999999</c:v>
                </c:pt>
                <c:pt idx="35">
                  <c:v>24234.35</c:v>
                </c:pt>
              </c:numCache>
            </c:numRef>
          </c:val>
          <c:smooth val="0"/>
          <c:extLst>
            <c:ext xmlns:c16="http://schemas.microsoft.com/office/drawing/2014/chart" uri="{C3380CC4-5D6E-409C-BE32-E72D297353CC}">
              <c16:uniqueId val="{00000000-B7EA-C64D-B531-81F74B97F315}"/>
            </c:ext>
          </c:extLst>
        </c:ser>
        <c:ser>
          <c:idx val="1"/>
          <c:order val="1"/>
          <c:tx>
            <c:v>Total revenues</c:v>
          </c:tx>
          <c:spPr>
            <a:ln w="28575" cap="rnd">
              <a:solidFill>
                <a:srgbClr val="00B050"/>
              </a:solidFill>
              <a:round/>
            </a:ln>
            <a:effectLst/>
          </c:spPr>
          <c:marker>
            <c:symbol val="none"/>
          </c:marker>
          <c:cat>
            <c:multiLvlStrRef>
              <c:f>('2.) Profit &amp; loss (P&amp;L)'!$E$145:$P$146,'2.) Profit &amp; loss (P&amp;L)'!$R$145:$AC$146,'2.) Profit &amp; loss (P&amp;L)'!$AE$145:$AP$146)</c:f>
              <c:multiLvlStrCache>
                <c:ptCount val="36"/>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Oktober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Oktober</c:v>
                  </c:pt>
                  <c:pt idx="34">
                    <c:v>November</c:v>
                  </c:pt>
                  <c:pt idx="35">
                    <c:v>December</c:v>
                  </c:pt>
                </c:lvl>
                <c:lvl>
                  <c:pt idx="0">
                    <c:v>2022</c:v>
                  </c:pt>
                  <c:pt idx="12">
                    <c:v>2023</c:v>
                  </c:pt>
                  <c:pt idx="24">
                    <c:v>2024</c:v>
                  </c:pt>
                </c:lvl>
              </c:multiLvlStrCache>
            </c:multiLvlStrRef>
          </c:cat>
          <c:val>
            <c:numRef>
              <c:f>('2.) Profit &amp; loss (P&amp;L)'!$E$33:$P$33,'2.) Profit &amp; loss (P&amp;L)'!$R$33:$AC$33,'2.) Profit &amp; loss (P&amp;L)'!$AE$33:$AP$33)</c:f>
              <c:numCache>
                <c:formatCode>_("€"* #,##0.00_);_("€"* \(#,##0.00\);_("€"* "-"??_);_(@_)</c:formatCode>
                <c:ptCount val="36"/>
                <c:pt idx="0">
                  <c:v>0</c:v>
                </c:pt>
                <c:pt idx="1">
                  <c:v>0</c:v>
                </c:pt>
                <c:pt idx="2">
                  <c:v>0</c:v>
                </c:pt>
                <c:pt idx="3">
                  <c:v>0</c:v>
                </c:pt>
                <c:pt idx="4">
                  <c:v>0</c:v>
                </c:pt>
                <c:pt idx="5">
                  <c:v>0</c:v>
                </c:pt>
                <c:pt idx="6">
                  <c:v>0</c:v>
                </c:pt>
                <c:pt idx="7">
                  <c:v>0</c:v>
                </c:pt>
                <c:pt idx="8">
                  <c:v>0</c:v>
                </c:pt>
                <c:pt idx="9">
                  <c:v>0</c:v>
                </c:pt>
                <c:pt idx="10">
                  <c:v>600</c:v>
                </c:pt>
                <c:pt idx="11">
                  <c:v>3000</c:v>
                </c:pt>
                <c:pt idx="12">
                  <c:v>600</c:v>
                </c:pt>
                <c:pt idx="13">
                  <c:v>1000</c:v>
                </c:pt>
                <c:pt idx="14">
                  <c:v>1400</c:v>
                </c:pt>
                <c:pt idx="15">
                  <c:v>1400</c:v>
                </c:pt>
                <c:pt idx="16">
                  <c:v>3000</c:v>
                </c:pt>
                <c:pt idx="17">
                  <c:v>2600</c:v>
                </c:pt>
                <c:pt idx="18">
                  <c:v>3000</c:v>
                </c:pt>
                <c:pt idx="19">
                  <c:v>4370</c:v>
                </c:pt>
                <c:pt idx="20">
                  <c:v>4830</c:v>
                </c:pt>
                <c:pt idx="21">
                  <c:v>5750</c:v>
                </c:pt>
                <c:pt idx="22">
                  <c:v>8510</c:v>
                </c:pt>
                <c:pt idx="23">
                  <c:v>10350</c:v>
                </c:pt>
                <c:pt idx="24">
                  <c:v>6670</c:v>
                </c:pt>
                <c:pt idx="25">
                  <c:v>7540</c:v>
                </c:pt>
                <c:pt idx="26">
                  <c:v>9570</c:v>
                </c:pt>
                <c:pt idx="27">
                  <c:v>13920</c:v>
                </c:pt>
                <c:pt idx="28">
                  <c:v>19430</c:v>
                </c:pt>
                <c:pt idx="29">
                  <c:v>23200</c:v>
                </c:pt>
                <c:pt idx="30">
                  <c:v>28420</c:v>
                </c:pt>
                <c:pt idx="31">
                  <c:v>36250</c:v>
                </c:pt>
                <c:pt idx="32">
                  <c:v>44660</c:v>
                </c:pt>
                <c:pt idx="33">
                  <c:v>53650</c:v>
                </c:pt>
                <c:pt idx="34">
                  <c:v>69600</c:v>
                </c:pt>
                <c:pt idx="35">
                  <c:v>76850</c:v>
                </c:pt>
              </c:numCache>
            </c:numRef>
          </c:val>
          <c:smooth val="0"/>
          <c:extLst>
            <c:ext xmlns:c16="http://schemas.microsoft.com/office/drawing/2014/chart" uri="{C3380CC4-5D6E-409C-BE32-E72D297353CC}">
              <c16:uniqueId val="{00000001-B7EA-C64D-B531-81F74B97F315}"/>
            </c:ext>
          </c:extLst>
        </c:ser>
        <c:ser>
          <c:idx val="2"/>
          <c:order val="2"/>
          <c:tx>
            <c:v>Total costs</c:v>
          </c:tx>
          <c:spPr>
            <a:ln w="28575" cap="rnd">
              <a:solidFill>
                <a:srgbClr val="C00000"/>
              </a:solidFill>
              <a:round/>
            </a:ln>
            <a:effectLst/>
          </c:spPr>
          <c:marker>
            <c:symbol val="none"/>
          </c:marker>
          <c:cat>
            <c:multiLvlStrRef>
              <c:f>('2.) Profit &amp; loss (P&amp;L)'!$E$145:$P$146,'2.) Profit &amp; loss (P&amp;L)'!$R$145:$AC$146,'2.) Profit &amp; loss (P&amp;L)'!$AE$145:$AP$146)</c:f>
              <c:multiLvlStrCache>
                <c:ptCount val="36"/>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Oktober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Oktober</c:v>
                  </c:pt>
                  <c:pt idx="34">
                    <c:v>November</c:v>
                  </c:pt>
                  <c:pt idx="35">
                    <c:v>December</c:v>
                  </c:pt>
                </c:lvl>
                <c:lvl>
                  <c:pt idx="0">
                    <c:v>2022</c:v>
                  </c:pt>
                  <c:pt idx="12">
                    <c:v>2023</c:v>
                  </c:pt>
                  <c:pt idx="24">
                    <c:v>2024</c:v>
                  </c:pt>
                </c:lvl>
              </c:multiLvlStrCache>
            </c:multiLvlStrRef>
          </c:cat>
          <c:val>
            <c:numRef>
              <c:f>('2.) Profit &amp; loss (P&amp;L)'!$E$137:$P$137,'2.) Profit &amp; loss (P&amp;L)'!$R$137:$AC$137,'2.) Profit &amp; loss (P&amp;L)'!$AE$137:$AP$137)</c:f>
              <c:numCache>
                <c:formatCode>_("€"* #,##0.00_);_("€"* \(#,##0.00\);_("€"* "-"??_);_(@_)</c:formatCode>
                <c:ptCount val="36"/>
                <c:pt idx="0">
                  <c:v>7610</c:v>
                </c:pt>
                <c:pt idx="1">
                  <c:v>6060</c:v>
                </c:pt>
                <c:pt idx="2">
                  <c:v>3810</c:v>
                </c:pt>
                <c:pt idx="3">
                  <c:v>3430</c:v>
                </c:pt>
                <c:pt idx="4">
                  <c:v>4280</c:v>
                </c:pt>
                <c:pt idx="5">
                  <c:v>4780</c:v>
                </c:pt>
                <c:pt idx="6">
                  <c:v>4780</c:v>
                </c:pt>
                <c:pt idx="7">
                  <c:v>4830</c:v>
                </c:pt>
                <c:pt idx="8">
                  <c:v>4230</c:v>
                </c:pt>
                <c:pt idx="9">
                  <c:v>4610</c:v>
                </c:pt>
                <c:pt idx="10">
                  <c:v>4730</c:v>
                </c:pt>
                <c:pt idx="11">
                  <c:v>5510</c:v>
                </c:pt>
                <c:pt idx="12">
                  <c:v>9590</c:v>
                </c:pt>
                <c:pt idx="13">
                  <c:v>6990</c:v>
                </c:pt>
                <c:pt idx="14">
                  <c:v>11599.5</c:v>
                </c:pt>
                <c:pt idx="15">
                  <c:v>7204.5</c:v>
                </c:pt>
                <c:pt idx="16">
                  <c:v>5974.5</c:v>
                </c:pt>
                <c:pt idx="17">
                  <c:v>6624.5</c:v>
                </c:pt>
                <c:pt idx="18">
                  <c:v>6904.5</c:v>
                </c:pt>
                <c:pt idx="19">
                  <c:v>8504.5</c:v>
                </c:pt>
                <c:pt idx="20">
                  <c:v>7954.5</c:v>
                </c:pt>
                <c:pt idx="21">
                  <c:v>11252.5</c:v>
                </c:pt>
                <c:pt idx="22">
                  <c:v>9404.5</c:v>
                </c:pt>
                <c:pt idx="23">
                  <c:v>8699.5</c:v>
                </c:pt>
                <c:pt idx="24">
                  <c:v>21496.5</c:v>
                </c:pt>
                <c:pt idx="25">
                  <c:v>17049.5</c:v>
                </c:pt>
                <c:pt idx="26">
                  <c:v>17344.5</c:v>
                </c:pt>
                <c:pt idx="27">
                  <c:v>18103.5</c:v>
                </c:pt>
                <c:pt idx="28">
                  <c:v>20889.5</c:v>
                </c:pt>
                <c:pt idx="29">
                  <c:v>25335.5</c:v>
                </c:pt>
                <c:pt idx="30">
                  <c:v>28744.5</c:v>
                </c:pt>
                <c:pt idx="31">
                  <c:v>35087.5</c:v>
                </c:pt>
                <c:pt idx="32">
                  <c:v>34919.5</c:v>
                </c:pt>
                <c:pt idx="33">
                  <c:v>41289.5</c:v>
                </c:pt>
                <c:pt idx="34">
                  <c:v>41569.5</c:v>
                </c:pt>
                <c:pt idx="35">
                  <c:v>42229.5</c:v>
                </c:pt>
              </c:numCache>
            </c:numRef>
          </c:val>
          <c:smooth val="0"/>
          <c:extLst>
            <c:ext xmlns:c16="http://schemas.microsoft.com/office/drawing/2014/chart" uri="{C3380CC4-5D6E-409C-BE32-E72D297353CC}">
              <c16:uniqueId val="{00000002-B7EA-C64D-B531-81F74B97F315}"/>
            </c:ext>
          </c:extLst>
        </c:ser>
        <c:dLbls>
          <c:showLegendKey val="0"/>
          <c:showVal val="0"/>
          <c:showCatName val="0"/>
          <c:showSerName val="0"/>
          <c:showPercent val="0"/>
          <c:showBubbleSize val="0"/>
        </c:dLbls>
        <c:smooth val="0"/>
        <c:axId val="273024544"/>
        <c:axId val="1819516031"/>
      </c:lineChart>
      <c:catAx>
        <c:axId val="27302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819516031"/>
        <c:crosses val="autoZero"/>
        <c:auto val="1"/>
        <c:lblAlgn val="ctr"/>
        <c:lblOffset val="100"/>
        <c:noMultiLvlLbl val="0"/>
      </c:catAx>
      <c:valAx>
        <c:axId val="181951603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73024544"/>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0"/>
          <c:order val="0"/>
          <c:tx>
            <c:v>Account Balance</c:v>
          </c:tx>
          <c:spPr>
            <a:ln w="28575" cap="rnd">
              <a:solidFill>
                <a:srgbClr val="FF9800"/>
              </a:solidFill>
              <a:round/>
            </a:ln>
            <a:effectLst/>
          </c:spPr>
          <c:marker>
            <c:symbol val="none"/>
          </c:marker>
          <c:cat>
            <c:multiLvlStrRef>
              <c:f>('3.) Liquidity plan'!$D$15:$O$16,'3.) Liquidity plan'!$Q$15:$AB$16,'3.) Liquidity plan'!$AD$15:$AO$16)</c:f>
              <c:multiLvlStrCache>
                <c:ptCount val="36"/>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Oktober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Oktober</c:v>
                  </c:pt>
                  <c:pt idx="34">
                    <c:v>November</c:v>
                  </c:pt>
                  <c:pt idx="35">
                    <c:v>December</c:v>
                  </c:pt>
                </c:lvl>
                <c:lvl>
                  <c:pt idx="0">
                    <c:v>2022</c:v>
                  </c:pt>
                  <c:pt idx="12">
                    <c:v>2023</c:v>
                  </c:pt>
                  <c:pt idx="24">
                    <c:v>2024</c:v>
                  </c:pt>
                </c:lvl>
              </c:multiLvlStrCache>
            </c:multiLvlStrRef>
          </c:cat>
          <c:val>
            <c:numRef>
              <c:f>('3.) Liquidity plan'!$D$164:$O$164,'3.) Liquidity plan'!$Q$164:$AB$164,'3.) Liquidity plan'!$AD$164:$AO$164)</c:f>
              <c:numCache>
                <c:formatCode>_("€"* #,##0.00_);_("€"* \(#,##0.00\);_("€"* "-"??_);_(@_)</c:formatCode>
                <c:ptCount val="36"/>
                <c:pt idx="0">
                  <c:v>4331.1000000000004</c:v>
                </c:pt>
                <c:pt idx="1">
                  <c:v>240.70000000000073</c:v>
                </c:pt>
                <c:pt idx="2">
                  <c:v>2343.3000000000006</c:v>
                </c:pt>
                <c:pt idx="3">
                  <c:v>4841.1000000000004</c:v>
                </c:pt>
                <c:pt idx="4">
                  <c:v>6517.4000000000005</c:v>
                </c:pt>
                <c:pt idx="5">
                  <c:v>5693.7000000000007</c:v>
                </c:pt>
                <c:pt idx="6">
                  <c:v>4870.0000000000009</c:v>
                </c:pt>
                <c:pt idx="7">
                  <c:v>3986.8000000000011</c:v>
                </c:pt>
                <c:pt idx="8">
                  <c:v>3627.6000000000013</c:v>
                </c:pt>
                <c:pt idx="9">
                  <c:v>2816.2000000000016</c:v>
                </c:pt>
                <c:pt idx="10">
                  <c:v>2386.0000000000018</c:v>
                </c:pt>
                <c:pt idx="11">
                  <c:v>2883.6000000000022</c:v>
                </c:pt>
                <c:pt idx="12">
                  <c:v>28716.9</c:v>
                </c:pt>
                <c:pt idx="13">
                  <c:v>27740.2</c:v>
                </c:pt>
                <c:pt idx="14">
                  <c:v>22436.2</c:v>
                </c:pt>
                <c:pt idx="15">
                  <c:v>21602.25</c:v>
                </c:pt>
                <c:pt idx="16">
                  <c:v>18946</c:v>
                </c:pt>
                <c:pt idx="17">
                  <c:v>18135.25</c:v>
                </c:pt>
                <c:pt idx="18">
                  <c:v>14372.3</c:v>
                </c:pt>
                <c:pt idx="19">
                  <c:v>10525.649999999998</c:v>
                </c:pt>
                <c:pt idx="20">
                  <c:v>7690.8999999999969</c:v>
                </c:pt>
                <c:pt idx="21">
                  <c:v>2405.9499999999962</c:v>
                </c:pt>
                <c:pt idx="22">
                  <c:v>2196.3999999999951</c:v>
                </c:pt>
                <c:pt idx="23">
                  <c:v>5015.3999999999951</c:v>
                </c:pt>
                <c:pt idx="24">
                  <c:v>30559.019999999997</c:v>
                </c:pt>
                <c:pt idx="25">
                  <c:v>21622.369999999995</c:v>
                </c:pt>
                <c:pt idx="26">
                  <c:v>14750.369999999995</c:v>
                </c:pt>
                <c:pt idx="27">
                  <c:v>12151.659999999993</c:v>
                </c:pt>
                <c:pt idx="28">
                  <c:v>12794.509999999995</c:v>
                </c:pt>
                <c:pt idx="29">
                  <c:v>7632.9199999999983</c:v>
                </c:pt>
                <c:pt idx="30">
                  <c:v>4985.5200000000041</c:v>
                </c:pt>
                <c:pt idx="31">
                  <c:v>4297.6500000000087</c:v>
                </c:pt>
                <c:pt idx="32">
                  <c:v>13627.600000000013</c:v>
                </c:pt>
                <c:pt idx="33">
                  <c:v>26075.350000000013</c:v>
                </c:pt>
                <c:pt idx="34">
                  <c:v>17170.400000000016</c:v>
                </c:pt>
                <c:pt idx="35">
                  <c:v>11107.55000000001</c:v>
                </c:pt>
              </c:numCache>
            </c:numRef>
          </c:val>
          <c:smooth val="0"/>
          <c:extLst>
            <c:ext xmlns:c16="http://schemas.microsoft.com/office/drawing/2014/chart" uri="{C3380CC4-5D6E-409C-BE32-E72D297353CC}">
              <c16:uniqueId val="{00000000-77BE-AE4F-ABC5-38BD3D24F531}"/>
            </c:ext>
          </c:extLst>
        </c:ser>
        <c:dLbls>
          <c:showLegendKey val="0"/>
          <c:showVal val="0"/>
          <c:showCatName val="0"/>
          <c:showSerName val="0"/>
          <c:showPercent val="0"/>
          <c:showBubbleSize val="0"/>
        </c:dLbls>
        <c:smooth val="0"/>
        <c:axId val="273024544"/>
        <c:axId val="1819516031"/>
      </c:lineChart>
      <c:catAx>
        <c:axId val="27302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819516031"/>
        <c:crosses val="autoZero"/>
        <c:auto val="1"/>
        <c:lblAlgn val="ctr"/>
        <c:lblOffset val="100"/>
        <c:noMultiLvlLbl val="0"/>
      </c:catAx>
      <c:valAx>
        <c:axId val="181951603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73024544"/>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9.png"/><Relationship Id="rId3" Type="http://schemas.openxmlformats.org/officeDocument/2006/relationships/hyperlink" Target="https://www.facebook.com/VentureWaerft/" TargetMode="External"/><Relationship Id="rId7" Type="http://schemas.openxmlformats.org/officeDocument/2006/relationships/hyperlink" Target="https://www.instagram.com/venturewaerft/" TargetMode="External"/><Relationship Id="rId12" Type="http://schemas.openxmlformats.org/officeDocument/2006/relationships/image" Target="../media/image8.png"/><Relationship Id="rId2" Type="http://schemas.openxmlformats.org/officeDocument/2006/relationships/image" Target="../media/image1.png"/><Relationship Id="rId16" Type="http://schemas.openxmlformats.org/officeDocument/2006/relationships/image" Target="../media/image12.png"/><Relationship Id="rId1" Type="http://schemas.openxmlformats.org/officeDocument/2006/relationships/hyperlink" Target="https://venturewaerft.com/de/" TargetMode="External"/><Relationship Id="rId6" Type="http://schemas.openxmlformats.org/officeDocument/2006/relationships/image" Target="../media/image3.png"/><Relationship Id="rId11" Type="http://schemas.openxmlformats.org/officeDocument/2006/relationships/image" Target="../media/image7.png"/><Relationship Id="rId5" Type="http://schemas.openxmlformats.org/officeDocument/2006/relationships/hyperlink" Target="https://www.linkedin.com/company/venturewaerft" TargetMode="External"/><Relationship Id="rId15" Type="http://schemas.openxmlformats.org/officeDocument/2006/relationships/image" Target="../media/image11.png"/><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 Id="rId1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3263265</xdr:colOff>
      <xdr:row>1</xdr:row>
      <xdr:rowOff>53679</xdr:rowOff>
    </xdr:from>
    <xdr:to>
      <xdr:col>4</xdr:col>
      <xdr:colOff>4634544</xdr:colOff>
      <xdr:row>3</xdr:row>
      <xdr:rowOff>114300</xdr:rowOff>
    </xdr:to>
    <xdr:pic>
      <xdr:nvPicPr>
        <xdr:cNvPr id="6" name="Grafik 5">
          <a:hlinkClick xmlns:r="http://schemas.openxmlformats.org/officeDocument/2006/relationships" r:id="rId1"/>
          <a:extLst>
            <a:ext uri="{FF2B5EF4-FFF2-40B4-BE49-F238E27FC236}">
              <a16:creationId xmlns:a16="http://schemas.microsoft.com/office/drawing/2014/main" id="{B57221B6-2304-C64A-948D-ABEED43BF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8665" y="155279"/>
          <a:ext cx="1371279" cy="543221"/>
        </a:xfrm>
        <a:prstGeom prst="rect">
          <a:avLst/>
        </a:prstGeom>
      </xdr:spPr>
    </xdr:pic>
    <xdr:clientData/>
  </xdr:twoCellAnchor>
  <xdr:twoCellAnchor editAs="oneCell">
    <xdr:from>
      <xdr:col>1</xdr:col>
      <xdr:colOff>116197</xdr:colOff>
      <xdr:row>55</xdr:row>
      <xdr:rowOff>75044</xdr:rowOff>
    </xdr:from>
    <xdr:to>
      <xdr:col>2</xdr:col>
      <xdr:colOff>345359</xdr:colOff>
      <xdr:row>56</xdr:row>
      <xdr:rowOff>177799</xdr:rowOff>
    </xdr:to>
    <xdr:pic>
      <xdr:nvPicPr>
        <xdr:cNvPr id="7" name="Grafik 6">
          <a:hlinkClick xmlns:r="http://schemas.openxmlformats.org/officeDocument/2006/relationships" r:id="rId3"/>
          <a:extLst>
            <a:ext uri="{FF2B5EF4-FFF2-40B4-BE49-F238E27FC236}">
              <a16:creationId xmlns:a16="http://schemas.microsoft.com/office/drawing/2014/main" id="{D359B6B0-BE84-F44F-BEB7-B2B1B701B5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7497" y="9714344"/>
          <a:ext cx="347696" cy="305956"/>
        </a:xfrm>
        <a:prstGeom prst="rect">
          <a:avLst/>
        </a:prstGeom>
      </xdr:spPr>
    </xdr:pic>
    <xdr:clientData/>
  </xdr:twoCellAnchor>
  <xdr:twoCellAnchor editAs="oneCell">
    <xdr:from>
      <xdr:col>2</xdr:col>
      <xdr:colOff>410659</xdr:colOff>
      <xdr:row>55</xdr:row>
      <xdr:rowOff>73893</xdr:rowOff>
    </xdr:from>
    <xdr:to>
      <xdr:col>3</xdr:col>
      <xdr:colOff>339822</xdr:colOff>
      <xdr:row>56</xdr:row>
      <xdr:rowOff>177800</xdr:rowOff>
    </xdr:to>
    <xdr:pic>
      <xdr:nvPicPr>
        <xdr:cNvPr id="8" name="Grafik 7">
          <a:hlinkClick xmlns:r="http://schemas.openxmlformats.org/officeDocument/2006/relationships" r:id="rId5"/>
          <a:extLst>
            <a:ext uri="{FF2B5EF4-FFF2-40B4-BE49-F238E27FC236}">
              <a16:creationId xmlns:a16="http://schemas.microsoft.com/office/drawing/2014/main" id="{F1EB205B-38EA-BE41-9CDC-FBA5694E31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8859" y="9713193"/>
          <a:ext cx="339796" cy="307108"/>
        </a:xfrm>
        <a:prstGeom prst="rect">
          <a:avLst/>
        </a:prstGeom>
      </xdr:spPr>
    </xdr:pic>
    <xdr:clientData/>
  </xdr:twoCellAnchor>
  <xdr:twoCellAnchor editAs="oneCell">
    <xdr:from>
      <xdr:col>3</xdr:col>
      <xdr:colOff>397551</xdr:colOff>
      <xdr:row>55</xdr:row>
      <xdr:rowOff>60653</xdr:rowOff>
    </xdr:from>
    <xdr:to>
      <xdr:col>3</xdr:col>
      <xdr:colOff>736601</xdr:colOff>
      <xdr:row>56</xdr:row>
      <xdr:rowOff>177800</xdr:rowOff>
    </xdr:to>
    <xdr:pic>
      <xdr:nvPicPr>
        <xdr:cNvPr id="10" name="Grafik 9">
          <a:hlinkClick xmlns:r="http://schemas.openxmlformats.org/officeDocument/2006/relationships" r:id="rId7"/>
          <a:extLst>
            <a:ext uri="{FF2B5EF4-FFF2-40B4-BE49-F238E27FC236}">
              <a16:creationId xmlns:a16="http://schemas.microsoft.com/office/drawing/2014/main" id="{98266A18-739F-5249-9502-B6B376A168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19851" y="11681153"/>
          <a:ext cx="339050" cy="320347"/>
        </a:xfrm>
        <a:prstGeom prst="rect">
          <a:avLst/>
        </a:prstGeom>
      </xdr:spPr>
    </xdr:pic>
    <xdr:clientData/>
  </xdr:twoCellAnchor>
  <xdr:twoCellAnchor editAs="oneCell">
    <xdr:from>
      <xdr:col>2</xdr:col>
      <xdr:colOff>58756</xdr:colOff>
      <xdr:row>38</xdr:row>
      <xdr:rowOff>184579</xdr:rowOff>
    </xdr:from>
    <xdr:to>
      <xdr:col>2</xdr:col>
      <xdr:colOff>290689</xdr:colOff>
      <xdr:row>40</xdr:row>
      <xdr:rowOff>107244</xdr:rowOff>
    </xdr:to>
    <xdr:pic>
      <xdr:nvPicPr>
        <xdr:cNvPr id="11" name="Grafik 10">
          <a:extLst>
            <a:ext uri="{FF2B5EF4-FFF2-40B4-BE49-F238E27FC236}">
              <a16:creationId xmlns:a16="http://schemas.microsoft.com/office/drawing/2014/main" id="{5C2063B5-5803-1E41-AE82-9E70E564F3A2}"/>
            </a:ext>
          </a:extLst>
        </xdr:cNvPr>
        <xdr:cNvPicPr>
          <a:picLocks noChangeAspect="1"/>
        </xdr:cNvPicPr>
      </xdr:nvPicPr>
      <xdr:blipFill>
        <a:blip xmlns:r="http://schemas.openxmlformats.org/officeDocument/2006/relationships" r:embed="rId9"/>
        <a:stretch>
          <a:fillRect/>
        </a:stretch>
      </xdr:blipFill>
      <xdr:spPr>
        <a:xfrm>
          <a:off x="295823" y="6602312"/>
          <a:ext cx="231933" cy="329065"/>
        </a:xfrm>
        <a:prstGeom prst="rect">
          <a:avLst/>
        </a:prstGeom>
      </xdr:spPr>
    </xdr:pic>
    <xdr:clientData/>
  </xdr:twoCellAnchor>
  <xdr:twoCellAnchor editAs="oneCell">
    <xdr:from>
      <xdr:col>2</xdr:col>
      <xdr:colOff>58806</xdr:colOff>
      <xdr:row>44</xdr:row>
      <xdr:rowOff>183445</xdr:rowOff>
    </xdr:from>
    <xdr:to>
      <xdr:col>2</xdr:col>
      <xdr:colOff>307622</xdr:colOff>
      <xdr:row>46</xdr:row>
      <xdr:rowOff>6165</xdr:rowOff>
    </xdr:to>
    <xdr:pic>
      <xdr:nvPicPr>
        <xdr:cNvPr id="12" name="Grafik 11">
          <a:extLst>
            <a:ext uri="{FF2B5EF4-FFF2-40B4-BE49-F238E27FC236}">
              <a16:creationId xmlns:a16="http://schemas.microsoft.com/office/drawing/2014/main" id="{C8DEF74E-DBE2-AF4B-B14B-BAB121EB56A9}"/>
            </a:ext>
          </a:extLst>
        </xdr:cNvPr>
        <xdr:cNvPicPr>
          <a:picLocks noChangeAspect="1"/>
        </xdr:cNvPicPr>
      </xdr:nvPicPr>
      <xdr:blipFill>
        <a:blip xmlns:r="http://schemas.openxmlformats.org/officeDocument/2006/relationships" r:embed="rId10"/>
        <a:stretch>
          <a:fillRect/>
        </a:stretch>
      </xdr:blipFill>
      <xdr:spPr>
        <a:xfrm>
          <a:off x="295873" y="7820378"/>
          <a:ext cx="248816" cy="229121"/>
        </a:xfrm>
        <a:prstGeom prst="rect">
          <a:avLst/>
        </a:prstGeom>
      </xdr:spPr>
    </xdr:pic>
    <xdr:clientData/>
  </xdr:twoCellAnchor>
  <xdr:twoCellAnchor editAs="oneCell">
    <xdr:from>
      <xdr:col>1</xdr:col>
      <xdr:colOff>103531</xdr:colOff>
      <xdr:row>48</xdr:row>
      <xdr:rowOff>50800</xdr:rowOff>
    </xdr:from>
    <xdr:to>
      <xdr:col>2</xdr:col>
      <xdr:colOff>298627</xdr:colOff>
      <xdr:row>49</xdr:row>
      <xdr:rowOff>47436</xdr:rowOff>
    </xdr:to>
    <xdr:pic>
      <xdr:nvPicPr>
        <xdr:cNvPr id="13" name="Grafik 12">
          <a:extLst>
            <a:ext uri="{FF2B5EF4-FFF2-40B4-BE49-F238E27FC236}">
              <a16:creationId xmlns:a16="http://schemas.microsoft.com/office/drawing/2014/main" id="{72C5E2FB-5635-DD43-A4F0-E6FA6AA8B38E}"/>
            </a:ext>
          </a:extLst>
        </xdr:cNvPr>
        <xdr:cNvPicPr>
          <a:picLocks noChangeAspect="1"/>
        </xdr:cNvPicPr>
      </xdr:nvPicPr>
      <xdr:blipFill>
        <a:blip xmlns:r="http://schemas.openxmlformats.org/officeDocument/2006/relationships" r:embed="rId11"/>
        <a:stretch>
          <a:fillRect/>
        </a:stretch>
      </xdr:blipFill>
      <xdr:spPr>
        <a:xfrm>
          <a:off x="217831" y="11747500"/>
          <a:ext cx="309396" cy="199836"/>
        </a:xfrm>
        <a:prstGeom prst="rect">
          <a:avLst/>
        </a:prstGeom>
      </xdr:spPr>
    </xdr:pic>
    <xdr:clientData/>
  </xdr:twoCellAnchor>
  <xdr:twoCellAnchor editAs="oneCell">
    <xdr:from>
      <xdr:col>1</xdr:col>
      <xdr:colOff>89734</xdr:colOff>
      <xdr:row>6</xdr:row>
      <xdr:rowOff>186267</xdr:rowOff>
    </xdr:from>
    <xdr:to>
      <xdr:col>2</xdr:col>
      <xdr:colOff>340386</xdr:colOff>
      <xdr:row>7</xdr:row>
      <xdr:rowOff>304800</xdr:rowOff>
    </xdr:to>
    <xdr:pic>
      <xdr:nvPicPr>
        <xdr:cNvPr id="18" name="Grafik 17">
          <a:extLst>
            <a:ext uri="{FF2B5EF4-FFF2-40B4-BE49-F238E27FC236}">
              <a16:creationId xmlns:a16="http://schemas.microsoft.com/office/drawing/2014/main" id="{92D9048B-E481-0D45-8442-9BD09B60738B}"/>
            </a:ext>
          </a:extLst>
        </xdr:cNvPr>
        <xdr:cNvPicPr>
          <a:picLocks noChangeAspect="1"/>
        </xdr:cNvPicPr>
      </xdr:nvPicPr>
      <xdr:blipFill>
        <a:blip xmlns:r="http://schemas.openxmlformats.org/officeDocument/2006/relationships" r:embed="rId12"/>
        <a:stretch>
          <a:fillRect/>
        </a:stretch>
      </xdr:blipFill>
      <xdr:spPr>
        <a:xfrm>
          <a:off x="204034" y="1380067"/>
          <a:ext cx="364952" cy="766233"/>
        </a:xfrm>
        <a:prstGeom prst="rect">
          <a:avLst/>
        </a:prstGeom>
      </xdr:spPr>
    </xdr:pic>
    <xdr:clientData/>
  </xdr:twoCellAnchor>
  <xdr:twoCellAnchor editAs="oneCell">
    <xdr:from>
      <xdr:col>2</xdr:col>
      <xdr:colOff>130320</xdr:colOff>
      <xdr:row>30</xdr:row>
      <xdr:rowOff>48100</xdr:rowOff>
    </xdr:from>
    <xdr:to>
      <xdr:col>2</xdr:col>
      <xdr:colOff>290375</xdr:colOff>
      <xdr:row>30</xdr:row>
      <xdr:rowOff>187201</xdr:rowOff>
    </xdr:to>
    <xdr:pic>
      <xdr:nvPicPr>
        <xdr:cNvPr id="19" name="Grafik 18">
          <a:extLst>
            <a:ext uri="{FF2B5EF4-FFF2-40B4-BE49-F238E27FC236}">
              <a16:creationId xmlns:a16="http://schemas.microsoft.com/office/drawing/2014/main" id="{8A1E4429-686D-F048-92AC-1BCAFD33C259}"/>
            </a:ext>
          </a:extLst>
        </xdr:cNvPr>
        <xdr:cNvPicPr>
          <a:picLocks noChangeAspect="1"/>
        </xdr:cNvPicPr>
      </xdr:nvPicPr>
      <xdr:blipFill>
        <a:blip xmlns:r="http://schemas.openxmlformats.org/officeDocument/2006/relationships" r:embed="rId13"/>
        <a:stretch>
          <a:fillRect/>
        </a:stretch>
      </xdr:blipFill>
      <xdr:spPr>
        <a:xfrm>
          <a:off x="358920" y="8150700"/>
          <a:ext cx="160055" cy="139101"/>
        </a:xfrm>
        <a:prstGeom prst="rect">
          <a:avLst/>
        </a:prstGeom>
      </xdr:spPr>
    </xdr:pic>
    <xdr:clientData/>
  </xdr:twoCellAnchor>
  <xdr:twoCellAnchor editAs="oneCell">
    <xdr:from>
      <xdr:col>2</xdr:col>
      <xdr:colOff>38100</xdr:colOff>
      <xdr:row>51</xdr:row>
      <xdr:rowOff>12700</xdr:rowOff>
    </xdr:from>
    <xdr:to>
      <xdr:col>2</xdr:col>
      <xdr:colOff>356997</xdr:colOff>
      <xdr:row>52</xdr:row>
      <xdr:rowOff>92964</xdr:rowOff>
    </xdr:to>
    <xdr:pic>
      <xdr:nvPicPr>
        <xdr:cNvPr id="2" name="Grafik 1">
          <a:extLst>
            <a:ext uri="{FF2B5EF4-FFF2-40B4-BE49-F238E27FC236}">
              <a16:creationId xmlns:a16="http://schemas.microsoft.com/office/drawing/2014/main" id="{DDF8CABD-B733-4D44-8450-E81CEF0D2318}"/>
            </a:ext>
          </a:extLst>
        </xdr:cNvPr>
        <xdr:cNvPicPr>
          <a:picLocks noChangeAspect="1"/>
        </xdr:cNvPicPr>
      </xdr:nvPicPr>
      <xdr:blipFill>
        <a:blip xmlns:r="http://schemas.openxmlformats.org/officeDocument/2006/relationships" r:embed="rId14"/>
        <a:stretch>
          <a:fillRect/>
        </a:stretch>
      </xdr:blipFill>
      <xdr:spPr>
        <a:xfrm>
          <a:off x="266700" y="12319000"/>
          <a:ext cx="318897" cy="283464"/>
        </a:xfrm>
        <a:prstGeom prst="rect">
          <a:avLst/>
        </a:prstGeom>
      </xdr:spPr>
    </xdr:pic>
    <xdr:clientData/>
  </xdr:twoCellAnchor>
  <xdr:twoCellAnchor editAs="oneCell">
    <xdr:from>
      <xdr:col>4</xdr:col>
      <xdr:colOff>1079499</xdr:colOff>
      <xdr:row>5</xdr:row>
      <xdr:rowOff>12700</xdr:rowOff>
    </xdr:from>
    <xdr:to>
      <xdr:col>4</xdr:col>
      <xdr:colOff>3535362</xdr:colOff>
      <xdr:row>13</xdr:row>
      <xdr:rowOff>76200</xdr:rowOff>
    </xdr:to>
    <xdr:pic>
      <xdr:nvPicPr>
        <xdr:cNvPr id="3" name="Picture 2">
          <a:extLst>
            <a:ext uri="{FF2B5EF4-FFF2-40B4-BE49-F238E27FC236}">
              <a16:creationId xmlns:a16="http://schemas.microsoft.com/office/drawing/2014/main" id="{1F8BE7D8-02BA-864A-94E9-B459DB944C26}"/>
            </a:ext>
          </a:extLst>
        </xdr:cNvPr>
        <xdr:cNvPicPr>
          <a:picLocks noChangeAspect="1"/>
        </xdr:cNvPicPr>
      </xdr:nvPicPr>
      <xdr:blipFill>
        <a:blip xmlns:r="http://schemas.openxmlformats.org/officeDocument/2006/relationships" r:embed="rId15"/>
        <a:stretch>
          <a:fillRect/>
        </a:stretch>
      </xdr:blipFill>
      <xdr:spPr>
        <a:xfrm>
          <a:off x="3644899" y="1003300"/>
          <a:ext cx="2455863" cy="2806700"/>
        </a:xfrm>
        <a:prstGeom prst="rect">
          <a:avLst/>
        </a:prstGeom>
      </xdr:spPr>
    </xdr:pic>
    <xdr:clientData/>
  </xdr:twoCellAnchor>
  <xdr:twoCellAnchor editAs="oneCell">
    <xdr:from>
      <xdr:col>4</xdr:col>
      <xdr:colOff>95645</xdr:colOff>
      <xdr:row>57</xdr:row>
      <xdr:rowOff>50564</xdr:rowOff>
    </xdr:from>
    <xdr:to>
      <xdr:col>6</xdr:col>
      <xdr:colOff>252906</xdr:colOff>
      <xdr:row>58</xdr:row>
      <xdr:rowOff>109074</xdr:rowOff>
    </xdr:to>
    <xdr:sp macro="" textlink="">
      <xdr:nvSpPr>
        <xdr:cNvPr id="4" name="Textfeld 31">
          <a:extLst>
            <a:ext uri="{FF2B5EF4-FFF2-40B4-BE49-F238E27FC236}">
              <a16:creationId xmlns:a16="http://schemas.microsoft.com/office/drawing/2014/main" id="{97BD7C40-6F43-CE48-8C44-1B9FC78295F3}"/>
            </a:ext>
          </a:extLst>
        </xdr:cNvPr>
        <xdr:cNvSpPr txBox="1"/>
      </xdr:nvSpPr>
      <xdr:spPr>
        <a:xfrm>
          <a:off x="2646785" y="14956353"/>
          <a:ext cx="4969893" cy="259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200">
              <a:solidFill>
                <a:srgbClr val="373737"/>
              </a:solidFill>
            </a:rPr>
            <a:t>Neumann, T.</a:t>
          </a:r>
          <a:r>
            <a:rPr lang="de-DE" sz="1200" baseline="0">
              <a:solidFill>
                <a:srgbClr val="373737"/>
              </a:solidFill>
            </a:rPr>
            <a:t> &amp; Thiesfeld, J. (2022), Hochschule Flensburg.</a:t>
          </a:r>
          <a:endParaRPr lang="de-DE" sz="1200">
            <a:solidFill>
              <a:srgbClr val="373737"/>
            </a:solidFill>
          </a:endParaRPr>
        </a:p>
      </xdr:txBody>
    </xdr:sp>
    <xdr:clientData/>
  </xdr:twoCellAnchor>
  <xdr:twoCellAnchor editAs="oneCell">
    <xdr:from>
      <xdr:col>4</xdr:col>
      <xdr:colOff>3911680</xdr:colOff>
      <xdr:row>57</xdr:row>
      <xdr:rowOff>59968</xdr:rowOff>
    </xdr:from>
    <xdr:to>
      <xdr:col>5</xdr:col>
      <xdr:colOff>70133</xdr:colOff>
      <xdr:row>58</xdr:row>
      <xdr:rowOff>153466</xdr:rowOff>
    </xdr:to>
    <xdr:pic>
      <xdr:nvPicPr>
        <xdr:cNvPr id="5" name="Picture 4">
          <a:extLst>
            <a:ext uri="{FF2B5EF4-FFF2-40B4-BE49-F238E27FC236}">
              <a16:creationId xmlns:a16="http://schemas.microsoft.com/office/drawing/2014/main" id="{2E559A28-CD8B-D840-A114-407967E094DE}"/>
            </a:ext>
          </a:extLst>
        </xdr:cNvPr>
        <xdr:cNvPicPr>
          <a:picLocks noChangeAspect="1"/>
        </xdr:cNvPicPr>
      </xdr:nvPicPr>
      <xdr:blipFill>
        <a:blip xmlns:r="http://schemas.openxmlformats.org/officeDocument/2006/relationships" r:embed="rId16"/>
        <a:stretch>
          <a:fillRect/>
        </a:stretch>
      </xdr:blipFill>
      <xdr:spPr>
        <a:xfrm>
          <a:off x="6462820" y="14965757"/>
          <a:ext cx="859681" cy="294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101600</xdr:colOff>
      <xdr:row>22</xdr:row>
      <xdr:rowOff>127000</xdr:rowOff>
    </xdr:from>
    <xdr:ext cx="3076224" cy="1031693"/>
    <xdr:sp macro="" textlink="">
      <xdr:nvSpPr>
        <xdr:cNvPr id="6" name="Rechteck 5">
          <a:extLst>
            <a:ext uri="{FF2B5EF4-FFF2-40B4-BE49-F238E27FC236}">
              <a16:creationId xmlns:a16="http://schemas.microsoft.com/office/drawing/2014/main" id="{AF57E5F8-51D2-144B-9107-693148D79806}"/>
            </a:ext>
          </a:extLst>
        </xdr:cNvPr>
        <xdr:cNvSpPr/>
      </xdr:nvSpPr>
      <xdr:spPr>
        <a:xfrm>
          <a:off x="2908300" y="4711700"/>
          <a:ext cx="3076224" cy="1031693"/>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You can change the items as you wish to fit your financial plan to your business. The items named here from "1.) Start-up costs" and "2.) Formation investments" are automatically transferred to the P&amp;L.</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464911</xdr:colOff>
      <xdr:row>0</xdr:row>
      <xdr:rowOff>44178</xdr:rowOff>
    </xdr:from>
    <xdr:to>
      <xdr:col>16</xdr:col>
      <xdr:colOff>701978</xdr:colOff>
      <xdr:row>1</xdr:row>
      <xdr:rowOff>155484</xdr:rowOff>
    </xdr:to>
    <xdr:sp macro="" textlink="">
      <xdr:nvSpPr>
        <xdr:cNvPr id="5" name="Pfeil nach oben 4">
          <a:extLst>
            <a:ext uri="{FF2B5EF4-FFF2-40B4-BE49-F238E27FC236}">
              <a16:creationId xmlns:a16="http://schemas.microsoft.com/office/drawing/2014/main" id="{010EEEAC-D7F0-C444-A93B-B886FE14F843}"/>
            </a:ext>
          </a:extLst>
        </xdr:cNvPr>
        <xdr:cNvSpPr/>
      </xdr:nvSpPr>
      <xdr:spPr>
        <a:xfrm>
          <a:off x="4195536" y="44178"/>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29</xdr:col>
      <xdr:colOff>458742</xdr:colOff>
      <xdr:row>0</xdr:row>
      <xdr:rowOff>34018</xdr:rowOff>
    </xdr:from>
    <xdr:to>
      <xdr:col>29</xdr:col>
      <xdr:colOff>695809</xdr:colOff>
      <xdr:row>1</xdr:row>
      <xdr:rowOff>145324</xdr:rowOff>
    </xdr:to>
    <xdr:sp macro="" textlink="">
      <xdr:nvSpPr>
        <xdr:cNvPr id="6" name="Pfeil nach oben 5">
          <a:extLst>
            <a:ext uri="{FF2B5EF4-FFF2-40B4-BE49-F238E27FC236}">
              <a16:creationId xmlns:a16="http://schemas.microsoft.com/office/drawing/2014/main" id="{E91A386B-7ADA-134E-8A0B-E4191CD29999}"/>
            </a:ext>
          </a:extLst>
        </xdr:cNvPr>
        <xdr:cNvSpPr/>
      </xdr:nvSpPr>
      <xdr:spPr>
        <a:xfrm>
          <a:off x="5323296" y="34018"/>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42</xdr:col>
      <xdr:colOff>442414</xdr:colOff>
      <xdr:row>0</xdr:row>
      <xdr:rowOff>44178</xdr:rowOff>
    </xdr:from>
    <xdr:to>
      <xdr:col>42</xdr:col>
      <xdr:colOff>679481</xdr:colOff>
      <xdr:row>1</xdr:row>
      <xdr:rowOff>155484</xdr:rowOff>
    </xdr:to>
    <xdr:sp macro="" textlink="">
      <xdr:nvSpPr>
        <xdr:cNvPr id="7" name="Pfeil nach oben 6">
          <a:extLst>
            <a:ext uri="{FF2B5EF4-FFF2-40B4-BE49-F238E27FC236}">
              <a16:creationId xmlns:a16="http://schemas.microsoft.com/office/drawing/2014/main" id="{4F2B94D1-03A9-3C4E-BE60-B6CE1524C579}"/>
            </a:ext>
          </a:extLst>
        </xdr:cNvPr>
        <xdr:cNvSpPr/>
      </xdr:nvSpPr>
      <xdr:spPr>
        <a:xfrm>
          <a:off x="6440896" y="44178"/>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oneCellAnchor>
    <xdr:from>
      <xdr:col>0</xdr:col>
      <xdr:colOff>76201</xdr:colOff>
      <xdr:row>19</xdr:row>
      <xdr:rowOff>132987</xdr:rowOff>
    </xdr:from>
    <xdr:ext cx="1828800" cy="2158924"/>
    <xdr:sp macro="" textlink="">
      <xdr:nvSpPr>
        <xdr:cNvPr id="10" name="Rechteck 9">
          <a:extLst>
            <a:ext uri="{FF2B5EF4-FFF2-40B4-BE49-F238E27FC236}">
              <a16:creationId xmlns:a16="http://schemas.microsoft.com/office/drawing/2014/main" id="{92754584-11A5-8F4C-8830-A2D8967CFB8B}"/>
            </a:ext>
          </a:extLst>
        </xdr:cNvPr>
        <xdr:cNvSpPr/>
      </xdr:nvSpPr>
      <xdr:spPr>
        <a:xfrm>
          <a:off x="76201" y="4082687"/>
          <a:ext cx="1828800" cy="2158924"/>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Colored fields make your plan clearer. For example, you can highlight the timing of product launches or minimum sales. </a:t>
          </a:r>
        </a:p>
        <a:p>
          <a:pPr algn="l"/>
          <a:r>
            <a:rPr lang="de-DE" sz="1200" b="1">
              <a:solidFill>
                <a:srgbClr val="14586F"/>
              </a:solidFill>
            </a:rPr>
            <a:t>This way you can show seasonal sales fluctuations and analyze whether you have reached your goals.</a:t>
          </a:r>
        </a:p>
      </xdr:txBody>
    </xdr:sp>
    <xdr:clientData/>
  </xdr:oneCellAnchor>
  <xdr:oneCellAnchor>
    <xdr:from>
      <xdr:col>0</xdr:col>
      <xdr:colOff>63501</xdr:colOff>
      <xdr:row>12</xdr:row>
      <xdr:rowOff>127000</xdr:rowOff>
    </xdr:from>
    <xdr:ext cx="1828800" cy="1407437"/>
    <xdr:sp macro="" textlink="">
      <xdr:nvSpPr>
        <xdr:cNvPr id="11" name="Rechteck 10">
          <a:extLst>
            <a:ext uri="{FF2B5EF4-FFF2-40B4-BE49-F238E27FC236}">
              <a16:creationId xmlns:a16="http://schemas.microsoft.com/office/drawing/2014/main" id="{31DDCC68-58A7-7045-96F9-0652721E29F5}"/>
            </a:ext>
          </a:extLst>
        </xdr:cNvPr>
        <xdr:cNvSpPr/>
      </xdr:nvSpPr>
      <xdr:spPr>
        <a:xfrm>
          <a:off x="63501" y="2578100"/>
          <a:ext cx="1828800" cy="1407437"/>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Here you name your products. You can rename the products as you like to adapt the P&amp;L as good as possible to your circumstances in the company.</a:t>
          </a:r>
        </a:p>
      </xdr:txBody>
    </xdr:sp>
    <xdr:clientData/>
  </xdr:oneCellAnchor>
  <xdr:oneCellAnchor>
    <xdr:from>
      <xdr:col>0</xdr:col>
      <xdr:colOff>88900</xdr:colOff>
      <xdr:row>60</xdr:row>
      <xdr:rowOff>53797</xdr:rowOff>
    </xdr:from>
    <xdr:ext cx="1828800" cy="1783180"/>
    <xdr:sp macro="" textlink="">
      <xdr:nvSpPr>
        <xdr:cNvPr id="16" name="Rechteck 15">
          <a:extLst>
            <a:ext uri="{FF2B5EF4-FFF2-40B4-BE49-F238E27FC236}">
              <a16:creationId xmlns:a16="http://schemas.microsoft.com/office/drawing/2014/main" id="{556BDFEE-A591-194F-A764-231D6716D9E0}"/>
            </a:ext>
          </a:extLst>
        </xdr:cNvPr>
        <xdr:cNvSpPr/>
      </xdr:nvSpPr>
      <xdr:spPr>
        <a:xfrm>
          <a:off x="88900" y="12410897"/>
          <a:ext cx="1828800" cy="1783180"/>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Here, all costs from "1) Capital requirements plan" are taken over. </a:t>
          </a:r>
        </a:p>
        <a:p>
          <a:pPr algn="l"/>
          <a:r>
            <a:rPr lang="de-DE" sz="1200" b="1">
              <a:solidFill>
                <a:srgbClr val="14586F"/>
              </a:solidFill>
            </a:rPr>
            <a:t>In the example, the assumption was made that all investments and costs from the capital requirements plan are P&amp;L-eligible costs.</a:t>
          </a:r>
          <a:endParaRPr lang="de-DE" sz="1200" b="1" baseline="0">
            <a:solidFill>
              <a:srgbClr val="14586F"/>
            </a:solidFill>
          </a:endParaRPr>
        </a:p>
      </xdr:txBody>
    </xdr:sp>
    <xdr:clientData/>
  </xdr:oneCellAnchor>
  <xdr:oneCellAnchor>
    <xdr:from>
      <xdr:col>0</xdr:col>
      <xdr:colOff>92075</xdr:colOff>
      <xdr:row>96</xdr:row>
      <xdr:rowOff>168097</xdr:rowOff>
    </xdr:from>
    <xdr:ext cx="1828800" cy="655949"/>
    <xdr:sp macro="" textlink="">
      <xdr:nvSpPr>
        <xdr:cNvPr id="17" name="Rechteck 16">
          <a:extLst>
            <a:ext uri="{FF2B5EF4-FFF2-40B4-BE49-F238E27FC236}">
              <a16:creationId xmlns:a16="http://schemas.microsoft.com/office/drawing/2014/main" id="{9B38B3A3-0F03-504B-B50F-7C022A4B6CEE}"/>
            </a:ext>
          </a:extLst>
        </xdr:cNvPr>
        <xdr:cNvSpPr/>
      </xdr:nvSpPr>
      <xdr:spPr>
        <a:xfrm>
          <a:off x="92075" y="19853097"/>
          <a:ext cx="1828800" cy="655949"/>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You can adapt all cost types to your company by overwriting them</a:t>
          </a:r>
          <a:r>
            <a:rPr lang="de-DE" sz="1200" b="1" baseline="0">
              <a:solidFill>
                <a:srgbClr val="14586F"/>
              </a:solidFill>
            </a:rPr>
            <a:t>.</a:t>
          </a:r>
          <a:endParaRPr lang="de-DE" sz="1200" b="1">
            <a:solidFill>
              <a:srgbClr val="14586F"/>
            </a:solidFill>
          </a:endParaRPr>
        </a:p>
      </xdr:txBody>
    </xdr:sp>
    <xdr:clientData/>
  </xdr:oneCellAnchor>
  <xdr:oneCellAnchor>
    <xdr:from>
      <xdr:col>0</xdr:col>
      <xdr:colOff>76200</xdr:colOff>
      <xdr:row>72</xdr:row>
      <xdr:rowOff>93936</xdr:rowOff>
    </xdr:from>
    <xdr:ext cx="1828800" cy="1219565"/>
    <xdr:sp macro="" textlink="">
      <xdr:nvSpPr>
        <xdr:cNvPr id="18" name="Rechteck 17">
          <a:extLst>
            <a:ext uri="{FF2B5EF4-FFF2-40B4-BE49-F238E27FC236}">
              <a16:creationId xmlns:a16="http://schemas.microsoft.com/office/drawing/2014/main" id="{A1A217A9-429F-584F-B89F-5A1737E79DC4}"/>
            </a:ext>
          </a:extLst>
        </xdr:cNvPr>
        <xdr:cNvSpPr/>
      </xdr:nvSpPr>
      <xdr:spPr>
        <a:xfrm>
          <a:off x="76200" y="14902136"/>
          <a:ext cx="1828800" cy="1219565"/>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To</a:t>
          </a:r>
          <a:r>
            <a:rPr lang="de-DE" sz="1200" b="1" baseline="0">
              <a:solidFill>
                <a:srgbClr val="14586F"/>
              </a:solidFill>
            </a:rPr>
            <a:t> change the names of each cost position go to "1.) Investment costs". The adjustemnt will be changed automatically in this table.</a:t>
          </a:r>
          <a:endParaRPr lang="de-DE" sz="1200" b="1">
            <a:solidFill>
              <a:srgbClr val="14586F"/>
            </a:solidFill>
          </a:endParaRPr>
        </a:p>
      </xdr:txBody>
    </xdr:sp>
    <xdr:clientData/>
  </xdr:oneCellAnchor>
  <xdr:oneCellAnchor>
    <xdr:from>
      <xdr:col>0</xdr:col>
      <xdr:colOff>63500</xdr:colOff>
      <xdr:row>124</xdr:row>
      <xdr:rowOff>106636</xdr:rowOff>
    </xdr:from>
    <xdr:ext cx="1828800" cy="1971052"/>
    <xdr:sp macro="" textlink="">
      <xdr:nvSpPr>
        <xdr:cNvPr id="19" name="Rechteck 16">
          <a:extLst>
            <a:ext uri="{FF2B5EF4-FFF2-40B4-BE49-F238E27FC236}">
              <a16:creationId xmlns:a16="http://schemas.microsoft.com/office/drawing/2014/main" id="{FD938FB0-9E4F-8840-8826-A7EE0D840F2D}"/>
            </a:ext>
          </a:extLst>
        </xdr:cNvPr>
        <xdr:cNvSpPr/>
      </xdr:nvSpPr>
      <xdr:spPr>
        <a:xfrm>
          <a:off x="63500" y="25481236"/>
          <a:ext cx="1828800" cy="1971052"/>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baseline="0">
              <a:solidFill>
                <a:srgbClr val="14586F"/>
              </a:solidFill>
            </a:rPr>
            <a:t>You can integrate sub-projects of your company into your finance tool. For example, this company has started a crowdfunding campaign. The entire proceeds of this campaign are reflected in the liquidity plan.</a:t>
          </a:r>
          <a:endParaRPr lang="de-DE" sz="1200" b="1">
            <a:solidFill>
              <a:srgbClr val="14586F"/>
            </a:solidFill>
          </a:endParaRPr>
        </a:p>
      </xdr:txBody>
    </xdr:sp>
    <xdr:clientData/>
  </xdr:oneCellAnchor>
  <xdr:oneCellAnchor>
    <xdr:from>
      <xdr:col>0</xdr:col>
      <xdr:colOff>63500</xdr:colOff>
      <xdr:row>116</xdr:row>
      <xdr:rowOff>63500</xdr:rowOff>
    </xdr:from>
    <xdr:ext cx="1828800" cy="1595309"/>
    <xdr:sp macro="" textlink="">
      <xdr:nvSpPr>
        <xdr:cNvPr id="20" name="Rechteck 17">
          <a:extLst>
            <a:ext uri="{FF2B5EF4-FFF2-40B4-BE49-F238E27FC236}">
              <a16:creationId xmlns:a16="http://schemas.microsoft.com/office/drawing/2014/main" id="{813931E9-E276-CF48-BBEC-84FA88C88141}"/>
            </a:ext>
          </a:extLst>
        </xdr:cNvPr>
        <xdr:cNvSpPr/>
      </xdr:nvSpPr>
      <xdr:spPr>
        <a:xfrm>
          <a:off x="63500" y="23812500"/>
          <a:ext cx="1828800" cy="1595309"/>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The interest payments are entered here in a simplified form. For a more precise calculation of your interest payments, contact your financial institution or an external service provider.</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465667</xdr:colOff>
      <xdr:row>0</xdr:row>
      <xdr:rowOff>66604</xdr:rowOff>
    </xdr:from>
    <xdr:to>
      <xdr:col>15</xdr:col>
      <xdr:colOff>702734</xdr:colOff>
      <xdr:row>1</xdr:row>
      <xdr:rowOff>181186</xdr:rowOff>
    </xdr:to>
    <xdr:sp macro="" textlink="">
      <xdr:nvSpPr>
        <xdr:cNvPr id="9" name="Pfeil nach oben 8">
          <a:extLst>
            <a:ext uri="{FF2B5EF4-FFF2-40B4-BE49-F238E27FC236}">
              <a16:creationId xmlns:a16="http://schemas.microsoft.com/office/drawing/2014/main" id="{98826F1B-26C8-124E-AC9E-6A7E787248B6}"/>
            </a:ext>
          </a:extLst>
        </xdr:cNvPr>
        <xdr:cNvSpPr/>
      </xdr:nvSpPr>
      <xdr:spPr>
        <a:xfrm>
          <a:off x="3739445" y="66604"/>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28</xdr:col>
      <xdr:colOff>464538</xdr:colOff>
      <xdr:row>0</xdr:row>
      <xdr:rowOff>56444</xdr:rowOff>
    </xdr:from>
    <xdr:to>
      <xdr:col>28</xdr:col>
      <xdr:colOff>701605</xdr:colOff>
      <xdr:row>1</xdr:row>
      <xdr:rowOff>171026</xdr:rowOff>
    </xdr:to>
    <xdr:sp macro="" textlink="">
      <xdr:nvSpPr>
        <xdr:cNvPr id="10" name="Pfeil nach oben 9">
          <a:extLst>
            <a:ext uri="{FF2B5EF4-FFF2-40B4-BE49-F238E27FC236}">
              <a16:creationId xmlns:a16="http://schemas.microsoft.com/office/drawing/2014/main" id="{E7A1610D-0131-7944-84D6-B31E38AF454B}"/>
            </a:ext>
          </a:extLst>
        </xdr:cNvPr>
        <xdr:cNvSpPr/>
      </xdr:nvSpPr>
      <xdr:spPr>
        <a:xfrm>
          <a:off x="4867205" y="56444"/>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41</xdr:col>
      <xdr:colOff>453249</xdr:colOff>
      <xdr:row>0</xdr:row>
      <xdr:rowOff>66604</xdr:rowOff>
    </xdr:from>
    <xdr:to>
      <xdr:col>41</xdr:col>
      <xdr:colOff>690316</xdr:colOff>
      <xdr:row>1</xdr:row>
      <xdr:rowOff>181186</xdr:rowOff>
    </xdr:to>
    <xdr:sp macro="" textlink="">
      <xdr:nvSpPr>
        <xdr:cNvPr id="11" name="Pfeil nach oben 10">
          <a:extLst>
            <a:ext uri="{FF2B5EF4-FFF2-40B4-BE49-F238E27FC236}">
              <a16:creationId xmlns:a16="http://schemas.microsoft.com/office/drawing/2014/main" id="{124BC1E1-D605-5941-A005-CB68BC3D8EC9}"/>
            </a:ext>
          </a:extLst>
        </xdr:cNvPr>
        <xdr:cNvSpPr/>
      </xdr:nvSpPr>
      <xdr:spPr>
        <a:xfrm>
          <a:off x="5984805" y="66604"/>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25965</xdr:colOff>
      <xdr:row>151</xdr:row>
      <xdr:rowOff>56164</xdr:rowOff>
    </xdr:from>
    <xdr:to>
      <xdr:col>0</xdr:col>
      <xdr:colOff>239325</xdr:colOff>
      <xdr:row>152</xdr:row>
      <xdr:rowOff>81564</xdr:rowOff>
    </xdr:to>
    <xdr:sp macro="" textlink="">
      <xdr:nvSpPr>
        <xdr:cNvPr id="8" name="Pfeil nach oben 7">
          <a:extLst>
            <a:ext uri="{FF2B5EF4-FFF2-40B4-BE49-F238E27FC236}">
              <a16:creationId xmlns:a16="http://schemas.microsoft.com/office/drawing/2014/main" id="{00052B8F-AB91-8640-BD28-956DE9074BC4}"/>
            </a:ext>
          </a:extLst>
        </xdr:cNvPr>
        <xdr:cNvSpPr/>
      </xdr:nvSpPr>
      <xdr:spPr>
        <a:xfrm rot="16200000">
          <a:off x="14111" y="5444351"/>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28225</xdr:colOff>
      <xdr:row>38</xdr:row>
      <xdr:rowOff>42335</xdr:rowOff>
    </xdr:from>
    <xdr:to>
      <xdr:col>0</xdr:col>
      <xdr:colOff>241585</xdr:colOff>
      <xdr:row>39</xdr:row>
      <xdr:rowOff>82693</xdr:rowOff>
    </xdr:to>
    <xdr:sp macro="" textlink="">
      <xdr:nvSpPr>
        <xdr:cNvPr id="12" name="Pfeil nach oben 11">
          <a:extLst>
            <a:ext uri="{FF2B5EF4-FFF2-40B4-BE49-F238E27FC236}">
              <a16:creationId xmlns:a16="http://schemas.microsoft.com/office/drawing/2014/main" id="{612FEC94-FB5D-5C45-9C1A-1A39485372F2}"/>
            </a:ext>
          </a:extLst>
        </xdr:cNvPr>
        <xdr:cNvSpPr/>
      </xdr:nvSpPr>
      <xdr:spPr>
        <a:xfrm rot="16200000">
          <a:off x="15948" y="3328390"/>
          <a:ext cx="237913"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oneCellAnchor>
    <xdr:from>
      <xdr:col>0</xdr:col>
      <xdr:colOff>31044</xdr:colOff>
      <xdr:row>13</xdr:row>
      <xdr:rowOff>76200</xdr:rowOff>
    </xdr:from>
    <xdr:ext cx="1905000" cy="655949"/>
    <xdr:sp macro="" textlink="">
      <xdr:nvSpPr>
        <xdr:cNvPr id="13" name="Rechteck 12">
          <a:extLst>
            <a:ext uri="{FF2B5EF4-FFF2-40B4-BE49-F238E27FC236}">
              <a16:creationId xmlns:a16="http://schemas.microsoft.com/office/drawing/2014/main" id="{B8CD2C91-DD02-C849-B14A-1A6CBBBBD228}"/>
            </a:ext>
          </a:extLst>
        </xdr:cNvPr>
        <xdr:cNvSpPr/>
      </xdr:nvSpPr>
      <xdr:spPr>
        <a:xfrm>
          <a:off x="31044" y="2527300"/>
          <a:ext cx="1905000" cy="655949"/>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Increase the clarity of your deposits with color markers in the timeline.</a:t>
          </a:r>
        </a:p>
      </xdr:txBody>
    </xdr:sp>
    <xdr:clientData/>
  </xdr:oneCellAnchor>
  <xdr:oneCellAnchor>
    <xdr:from>
      <xdr:col>0</xdr:col>
      <xdr:colOff>28222</xdr:colOff>
      <xdr:row>41</xdr:row>
      <xdr:rowOff>89314</xdr:rowOff>
    </xdr:from>
    <xdr:ext cx="1905000" cy="1219565"/>
    <xdr:sp macro="" textlink="">
      <xdr:nvSpPr>
        <xdr:cNvPr id="14" name="Rechteck 13">
          <a:extLst>
            <a:ext uri="{FF2B5EF4-FFF2-40B4-BE49-F238E27FC236}">
              <a16:creationId xmlns:a16="http://schemas.microsoft.com/office/drawing/2014/main" id="{63263C76-0DC3-4E4D-8F2E-17DA69AE8D92}"/>
            </a:ext>
          </a:extLst>
        </xdr:cNvPr>
        <xdr:cNvSpPr/>
      </xdr:nvSpPr>
      <xdr:spPr>
        <a:xfrm>
          <a:off x="28222" y="4039014"/>
          <a:ext cx="1905000" cy="1219565"/>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You can rename the positions as you wish and add other deposits and withdrawals under "Other deposits" and "Other withdrawals".</a:t>
          </a:r>
        </a:p>
      </xdr:txBody>
    </xdr:sp>
    <xdr:clientData/>
  </xdr:oneCellAnchor>
  <xdr:oneCellAnchor>
    <xdr:from>
      <xdr:col>0</xdr:col>
      <xdr:colOff>38100</xdr:colOff>
      <xdr:row>154</xdr:row>
      <xdr:rowOff>70284</xdr:rowOff>
    </xdr:from>
    <xdr:ext cx="1905000" cy="843821"/>
    <xdr:sp macro="" textlink="">
      <xdr:nvSpPr>
        <xdr:cNvPr id="15" name="Rechteck 14">
          <a:extLst>
            <a:ext uri="{FF2B5EF4-FFF2-40B4-BE49-F238E27FC236}">
              <a16:creationId xmlns:a16="http://schemas.microsoft.com/office/drawing/2014/main" id="{DBAFB9B0-2830-8848-AE50-D41A7F113A56}"/>
            </a:ext>
          </a:extLst>
        </xdr:cNvPr>
        <xdr:cNvSpPr/>
      </xdr:nvSpPr>
      <xdr:spPr>
        <a:xfrm>
          <a:off x="38100" y="7194984"/>
          <a:ext cx="1905000" cy="843821"/>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Due to the stable financial situation, "TravelSounds" can repay their loan in the third business</a:t>
          </a:r>
          <a:r>
            <a:rPr lang="de-DE" sz="1200" b="1" baseline="0">
              <a:solidFill>
                <a:srgbClr val="14586F"/>
              </a:solidFill>
            </a:rPr>
            <a:t> year.</a:t>
          </a:r>
          <a:endParaRPr lang="de-DE" sz="1200" b="1">
            <a:solidFill>
              <a:srgbClr val="14586F"/>
            </a:solidFill>
          </a:endParaRPr>
        </a:p>
      </xdr:txBody>
    </xdr:sp>
    <xdr:clientData/>
  </xdr:oneCellAnchor>
  <xdr:oneCellAnchor>
    <xdr:from>
      <xdr:col>0</xdr:col>
      <xdr:colOff>25400</xdr:colOff>
      <xdr:row>48</xdr:row>
      <xdr:rowOff>30436</xdr:rowOff>
    </xdr:from>
    <xdr:ext cx="1917700" cy="1031693"/>
    <xdr:sp macro="" textlink="">
      <xdr:nvSpPr>
        <xdr:cNvPr id="16" name="Rechteck 14">
          <a:extLst>
            <a:ext uri="{FF2B5EF4-FFF2-40B4-BE49-F238E27FC236}">
              <a16:creationId xmlns:a16="http://schemas.microsoft.com/office/drawing/2014/main" id="{D39AEB9F-6D90-C04B-83E9-D34B3A66164D}"/>
            </a:ext>
          </a:extLst>
        </xdr:cNvPr>
        <xdr:cNvSpPr/>
      </xdr:nvSpPr>
      <xdr:spPr>
        <a:xfrm>
          <a:off x="25400" y="5643836"/>
          <a:ext cx="1917700" cy="1031693"/>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The salary costs incurred by the CEOs in the first year are entered in the P&amp;L under "EXIST Stipend Living Costs".</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28</xdr:row>
      <xdr:rowOff>76200</xdr:rowOff>
    </xdr:from>
    <xdr:to>
      <xdr:col>6</xdr:col>
      <xdr:colOff>2540</xdr:colOff>
      <xdr:row>51</xdr:row>
      <xdr:rowOff>87376</xdr:rowOff>
    </xdr:to>
    <xdr:graphicFrame macro="">
      <xdr:nvGraphicFramePr>
        <xdr:cNvPr id="6" name="Diagramm 5">
          <a:extLst>
            <a:ext uri="{FF2B5EF4-FFF2-40B4-BE49-F238E27FC236}">
              <a16:creationId xmlns:a16="http://schemas.microsoft.com/office/drawing/2014/main" id="{BAD643A3-0142-4B44-AEBE-49F40F352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26</xdr:row>
      <xdr:rowOff>88900</xdr:rowOff>
    </xdr:from>
    <xdr:to>
      <xdr:col>12</xdr:col>
      <xdr:colOff>27940</xdr:colOff>
      <xdr:row>49</xdr:row>
      <xdr:rowOff>23876</xdr:rowOff>
    </xdr:to>
    <xdr:graphicFrame macro="">
      <xdr:nvGraphicFramePr>
        <xdr:cNvPr id="7" name="Diagramm 6">
          <a:extLst>
            <a:ext uri="{FF2B5EF4-FFF2-40B4-BE49-F238E27FC236}">
              <a16:creationId xmlns:a16="http://schemas.microsoft.com/office/drawing/2014/main" id="{C06C0548-44CC-B840-85BA-EE25A4E3D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25400</xdr:colOff>
      <xdr:row>29</xdr:row>
      <xdr:rowOff>73572</xdr:rowOff>
    </xdr:from>
    <xdr:ext cx="2040466" cy="1219565"/>
    <xdr:sp macro="" textlink="">
      <xdr:nvSpPr>
        <xdr:cNvPr id="8" name="Rechteck 5">
          <a:extLst>
            <a:ext uri="{FF2B5EF4-FFF2-40B4-BE49-F238E27FC236}">
              <a16:creationId xmlns:a16="http://schemas.microsoft.com/office/drawing/2014/main" id="{F1F14FCB-2358-C04C-8C72-77B5BE53E171}"/>
            </a:ext>
          </a:extLst>
        </xdr:cNvPr>
        <xdr:cNvSpPr/>
      </xdr:nvSpPr>
      <xdr:spPr>
        <a:xfrm>
          <a:off x="25400" y="6207672"/>
          <a:ext cx="2040466" cy="1219565"/>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By folding in and out the planning years in the profit and loss account and in the liquidity plan, you can display the graphs of the planning years as you like.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venturewaerft.com/docks/dock1" TargetMode="External"/><Relationship Id="rId1" Type="http://schemas.openxmlformats.org/officeDocument/2006/relationships/hyperlink" Target="mailto:dock1@venturewaerf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D664-7602-A442-8C08-8068CA1F2067}">
  <sheetPr codeName="Tabelle1"/>
  <dimension ref="B1:R59"/>
  <sheetViews>
    <sheetView showGridLines="0" tabSelected="1" zoomScaleNormal="100" workbookViewId="0">
      <selection activeCell="H7" sqref="H7"/>
    </sheetView>
  </sheetViews>
  <sheetFormatPr baseColWidth="10" defaultColWidth="20.83203125" defaultRowHeight="16" x14ac:dyDescent="0.2"/>
  <cols>
    <col min="1" max="2" width="1.5" customWidth="1"/>
    <col min="3" max="3" width="5.1640625" customWidth="1"/>
    <col min="4" max="4" width="25.5" customWidth="1"/>
    <col min="5" max="5" width="61.6640625" customWidth="1"/>
    <col min="6" max="6" width="1.5" customWidth="1"/>
  </cols>
  <sheetData>
    <row r="1" spans="2:18" ht="8" customHeight="1" thickBot="1" x14ac:dyDescent="0.25"/>
    <row r="2" spans="2:18" ht="19" customHeight="1" x14ac:dyDescent="0.2">
      <c r="B2" s="77"/>
      <c r="C2" s="78"/>
      <c r="D2" s="416" t="s">
        <v>28</v>
      </c>
      <c r="E2" s="416"/>
      <c r="F2" s="79"/>
      <c r="R2" t="s">
        <v>14</v>
      </c>
    </row>
    <row r="3" spans="2:18" ht="19" customHeight="1" x14ac:dyDescent="0.2">
      <c r="B3" s="80"/>
      <c r="C3" s="81"/>
      <c r="D3" s="417"/>
      <c r="E3" s="417"/>
      <c r="F3" s="82"/>
    </row>
    <row r="4" spans="2:18" x14ac:dyDescent="0.2">
      <c r="B4" s="1"/>
      <c r="C4" s="2"/>
      <c r="D4" s="2"/>
      <c r="E4" s="2"/>
      <c r="F4" s="3"/>
    </row>
    <row r="5" spans="2:18" x14ac:dyDescent="0.2">
      <c r="B5" s="4"/>
      <c r="D5" s="384" t="s">
        <v>27</v>
      </c>
      <c r="E5" s="76" t="s">
        <v>211</v>
      </c>
      <c r="F5" s="3"/>
    </row>
    <row r="6" spans="2:18" x14ac:dyDescent="0.2">
      <c r="B6" s="4"/>
      <c r="D6" s="385" t="s">
        <v>255</v>
      </c>
      <c r="E6" s="386"/>
      <c r="F6" s="3"/>
    </row>
    <row r="7" spans="2:18" ht="51" x14ac:dyDescent="0.2">
      <c r="B7" s="4"/>
      <c r="D7" s="387" t="s">
        <v>212</v>
      </c>
      <c r="E7" s="388"/>
      <c r="F7" s="3"/>
    </row>
    <row r="8" spans="2:18" ht="34" x14ac:dyDescent="0.2">
      <c r="B8" s="4"/>
      <c r="D8" s="390" t="s">
        <v>213</v>
      </c>
      <c r="E8" s="388"/>
      <c r="F8" s="3"/>
    </row>
    <row r="9" spans="2:18" ht="51" x14ac:dyDescent="0.2">
      <c r="B9" s="5"/>
      <c r="C9" s="6"/>
      <c r="D9" s="387" t="s">
        <v>214</v>
      </c>
      <c r="E9" s="388"/>
      <c r="F9" s="3"/>
    </row>
    <row r="10" spans="2:18" x14ac:dyDescent="0.2">
      <c r="B10" s="4"/>
      <c r="D10" s="18"/>
      <c r="E10" s="388"/>
      <c r="F10" s="3"/>
    </row>
    <row r="11" spans="2:18" x14ac:dyDescent="0.2">
      <c r="B11" s="4"/>
      <c r="D11" s="18"/>
      <c r="E11" s="388"/>
      <c r="F11" s="3"/>
    </row>
    <row r="12" spans="2:18" x14ac:dyDescent="0.2">
      <c r="B12" s="4"/>
      <c r="D12" s="18"/>
      <c r="E12" s="388"/>
      <c r="F12" s="3"/>
    </row>
    <row r="13" spans="2:18" x14ac:dyDescent="0.2">
      <c r="B13" s="5"/>
      <c r="C13" s="6"/>
      <c r="D13" s="18"/>
      <c r="E13" s="388"/>
      <c r="F13" s="3"/>
    </row>
    <row r="14" spans="2:18" x14ac:dyDescent="0.2">
      <c r="B14" s="4"/>
      <c r="D14" s="18"/>
      <c r="E14" s="389"/>
      <c r="F14" s="3"/>
    </row>
    <row r="15" spans="2:18" x14ac:dyDescent="0.2">
      <c r="B15" s="4"/>
      <c r="D15" s="382"/>
      <c r="E15" s="383"/>
      <c r="F15" s="3"/>
    </row>
    <row r="16" spans="2:18" x14ac:dyDescent="0.2">
      <c r="B16" s="7" t="s">
        <v>59</v>
      </c>
      <c r="C16" s="8"/>
      <c r="D16" s="8"/>
      <c r="E16" s="9"/>
      <c r="F16" s="10"/>
    </row>
    <row r="17" spans="2:18" ht="17" thickBot="1" x14ac:dyDescent="0.25">
      <c r="B17" s="11"/>
      <c r="F17" s="3"/>
    </row>
    <row r="18" spans="2:18" ht="75" customHeight="1" thickBot="1" x14ac:dyDescent="0.25">
      <c r="B18" s="11"/>
      <c r="C18" s="418" t="s">
        <v>71</v>
      </c>
      <c r="D18" s="419"/>
      <c r="E18" s="174" t="s">
        <v>70</v>
      </c>
      <c r="F18" s="3"/>
    </row>
    <row r="19" spans="2:18" ht="75" customHeight="1" thickTop="1" thickBot="1" x14ac:dyDescent="0.25">
      <c r="B19" s="11"/>
      <c r="C19" s="420" t="s">
        <v>19</v>
      </c>
      <c r="D19" s="421"/>
      <c r="E19" s="174" t="s">
        <v>72</v>
      </c>
      <c r="F19" s="3"/>
    </row>
    <row r="20" spans="2:18" ht="75" customHeight="1" thickTop="1" thickBot="1" x14ac:dyDescent="0.25">
      <c r="B20" s="11"/>
      <c r="C20" s="420" t="s">
        <v>20</v>
      </c>
      <c r="D20" s="421"/>
      <c r="E20" s="174" t="s">
        <v>124</v>
      </c>
      <c r="F20" s="3"/>
      <c r="I20" s="12"/>
      <c r="M20" t="s">
        <v>14</v>
      </c>
      <c r="O20" t="s">
        <v>14</v>
      </c>
      <c r="R20" t="s">
        <v>14</v>
      </c>
    </row>
    <row r="21" spans="2:18" ht="75" customHeight="1" thickTop="1" thickBot="1" x14ac:dyDescent="0.25">
      <c r="B21" s="11"/>
      <c r="C21" s="422" t="s">
        <v>67</v>
      </c>
      <c r="D21" s="423"/>
      <c r="E21" s="174" t="s">
        <v>164</v>
      </c>
      <c r="F21" s="3"/>
      <c r="K21" t="s">
        <v>14</v>
      </c>
    </row>
    <row r="22" spans="2:18" ht="17" customHeight="1" x14ac:dyDescent="0.2">
      <c r="B22" s="11"/>
      <c r="F22" s="3"/>
    </row>
    <row r="23" spans="2:18" ht="17" customHeight="1" x14ac:dyDescent="0.2">
      <c r="B23" s="7" t="s">
        <v>57</v>
      </c>
      <c r="C23" s="8"/>
      <c r="D23" s="8"/>
      <c r="E23" s="9"/>
      <c r="F23" s="10"/>
    </row>
    <row r="24" spans="2:18" x14ac:dyDescent="0.2">
      <c r="B24" s="11"/>
      <c r="C24" s="6"/>
      <c r="D24" s="6"/>
      <c r="E24" s="6"/>
      <c r="F24" s="3"/>
    </row>
    <row r="25" spans="2:18" x14ac:dyDescent="0.2">
      <c r="B25" s="11"/>
      <c r="C25" s="165" t="s">
        <v>68</v>
      </c>
      <c r="D25" s="415" t="s">
        <v>63</v>
      </c>
      <c r="E25" s="415"/>
      <c r="F25" s="3"/>
    </row>
    <row r="26" spans="2:18" ht="4" customHeight="1" x14ac:dyDescent="0.2">
      <c r="B26" s="11"/>
      <c r="C26" s="6"/>
      <c r="D26" s="84"/>
      <c r="E26" s="84"/>
      <c r="F26" s="3"/>
    </row>
    <row r="27" spans="2:18" ht="16" customHeight="1" x14ac:dyDescent="0.2">
      <c r="B27" s="11"/>
      <c r="C27" s="13"/>
      <c r="D27" s="415" t="s">
        <v>64</v>
      </c>
      <c r="E27" s="415"/>
      <c r="F27" s="3"/>
    </row>
    <row r="28" spans="2:18" ht="4" customHeight="1" x14ac:dyDescent="0.2">
      <c r="B28" s="5"/>
      <c r="C28" s="13"/>
      <c r="D28" s="141"/>
      <c r="E28" s="141"/>
      <c r="F28" s="3"/>
    </row>
    <row r="29" spans="2:18" ht="17" customHeight="1" x14ac:dyDescent="0.2">
      <c r="B29" s="5"/>
      <c r="C29" s="156" t="s">
        <v>15</v>
      </c>
      <c r="D29" s="415" t="s">
        <v>139</v>
      </c>
      <c r="E29" s="415"/>
      <c r="F29" s="3"/>
    </row>
    <row r="30" spans="2:18" ht="4" customHeight="1" x14ac:dyDescent="0.2">
      <c r="B30" s="11"/>
      <c r="C30" s="143"/>
      <c r="D30" s="426"/>
      <c r="E30" s="426"/>
      <c r="F30" s="3"/>
      <c r="M30" t="s">
        <v>14</v>
      </c>
    </row>
    <row r="31" spans="2:18" x14ac:dyDescent="0.2">
      <c r="B31" s="11"/>
      <c r="C31" s="143"/>
      <c r="D31" s="415" t="s">
        <v>21</v>
      </c>
      <c r="E31" s="415"/>
      <c r="F31" s="3"/>
    </row>
    <row r="32" spans="2:18" ht="4" customHeight="1" x14ac:dyDescent="0.2">
      <c r="B32" s="11"/>
      <c r="D32" s="85"/>
      <c r="E32" s="87"/>
      <c r="F32" s="3"/>
    </row>
    <row r="33" spans="2:6" ht="17" customHeight="1" x14ac:dyDescent="0.2">
      <c r="B33" s="11"/>
      <c r="C33" s="172" t="s">
        <v>5</v>
      </c>
      <c r="D33" s="415" t="s">
        <v>22</v>
      </c>
      <c r="E33" s="415"/>
      <c r="F33" s="3"/>
    </row>
    <row r="34" spans="2:6" ht="4" customHeight="1" x14ac:dyDescent="0.2">
      <c r="B34" s="11"/>
      <c r="C34" s="93"/>
      <c r="D34" s="94"/>
      <c r="E34" s="94"/>
      <c r="F34" s="3"/>
    </row>
    <row r="35" spans="2:6" x14ac:dyDescent="0.2">
      <c r="B35" s="11"/>
      <c r="C35" s="424" t="s">
        <v>18</v>
      </c>
      <c r="D35" s="415" t="s">
        <v>73</v>
      </c>
      <c r="E35" s="415"/>
      <c r="F35" s="3"/>
    </row>
    <row r="36" spans="2:6" x14ac:dyDescent="0.2">
      <c r="B36" s="11"/>
      <c r="C36" s="425"/>
      <c r="D36" s="415"/>
      <c r="E36" s="415"/>
      <c r="F36" s="3"/>
    </row>
    <row r="37" spans="2:6" x14ac:dyDescent="0.2">
      <c r="B37" s="11"/>
      <c r="C37" s="142"/>
      <c r="D37" s="141"/>
      <c r="E37" s="141"/>
      <c r="F37" s="3"/>
    </row>
    <row r="38" spans="2:6" x14ac:dyDescent="0.2">
      <c r="B38" s="7" t="s">
        <v>56</v>
      </c>
      <c r="C38" s="8"/>
      <c r="D38" s="8"/>
      <c r="E38" s="9"/>
      <c r="F38" s="10"/>
    </row>
    <row r="39" spans="2:6" x14ac:dyDescent="0.2">
      <c r="B39" s="4"/>
      <c r="E39" s="14"/>
      <c r="F39" s="3"/>
    </row>
    <row r="40" spans="2:6" x14ac:dyDescent="0.2">
      <c r="B40" s="15"/>
      <c r="D40" s="16" t="s">
        <v>58</v>
      </c>
      <c r="E40" s="16"/>
      <c r="F40" s="3"/>
    </row>
    <row r="41" spans="2:6" x14ac:dyDescent="0.2">
      <c r="B41" s="11"/>
      <c r="D41" s="17" t="s">
        <v>13</v>
      </c>
      <c r="F41" s="3"/>
    </row>
    <row r="42" spans="2:6" x14ac:dyDescent="0.2">
      <c r="B42" s="11"/>
      <c r="D42" s="17" t="s">
        <v>26</v>
      </c>
      <c r="F42" s="3"/>
    </row>
    <row r="43" spans="2:6" x14ac:dyDescent="0.2">
      <c r="B43" s="11"/>
      <c r="D43" s="17" t="s">
        <v>0</v>
      </c>
      <c r="F43" s="3"/>
    </row>
    <row r="44" spans="2:6" x14ac:dyDescent="0.2">
      <c r="B44" s="11"/>
      <c r="D44" s="17" t="s">
        <v>1</v>
      </c>
      <c r="F44" s="3"/>
    </row>
    <row r="45" spans="2:6" x14ac:dyDescent="0.2">
      <c r="B45" s="11"/>
      <c r="D45" s="17"/>
      <c r="F45" s="3"/>
    </row>
    <row r="46" spans="2:6" x14ac:dyDescent="0.2">
      <c r="B46" s="11"/>
      <c r="D46" s="18" t="s">
        <v>23</v>
      </c>
      <c r="F46" s="3"/>
    </row>
    <row r="47" spans="2:6" x14ac:dyDescent="0.2">
      <c r="B47" s="11"/>
      <c r="D47" s="17" t="s">
        <v>25</v>
      </c>
      <c r="F47" s="3"/>
    </row>
    <row r="48" spans="2:6" x14ac:dyDescent="0.2">
      <c r="B48" s="11"/>
      <c r="F48" s="3"/>
    </row>
    <row r="49" spans="2:15" x14ac:dyDescent="0.2">
      <c r="B49" s="11"/>
      <c r="D49" s="18" t="s">
        <v>2</v>
      </c>
      <c r="F49" s="3"/>
    </row>
    <row r="50" spans="2:15" x14ac:dyDescent="0.2">
      <c r="B50" s="11"/>
      <c r="D50" s="19" t="s">
        <v>3</v>
      </c>
      <c r="F50" s="3"/>
    </row>
    <row r="51" spans="2:15" x14ac:dyDescent="0.2">
      <c r="B51" s="11"/>
      <c r="D51" s="19"/>
      <c r="F51" s="3"/>
    </row>
    <row r="52" spans="2:15" x14ac:dyDescent="0.2">
      <c r="B52" s="11"/>
      <c r="D52" s="161" t="s">
        <v>17</v>
      </c>
      <c r="F52" s="3"/>
    </row>
    <row r="53" spans="2:15" x14ac:dyDescent="0.2">
      <c r="B53" s="11"/>
      <c r="D53" s="19" t="s">
        <v>16</v>
      </c>
      <c r="F53" s="3"/>
    </row>
    <row r="54" spans="2:15" x14ac:dyDescent="0.2">
      <c r="B54" s="11"/>
      <c r="F54" s="3"/>
      <c r="L54" t="s">
        <v>14</v>
      </c>
    </row>
    <row r="55" spans="2:15" x14ac:dyDescent="0.2">
      <c r="B55" s="7" t="s">
        <v>24</v>
      </c>
      <c r="C55" s="8"/>
      <c r="D55" s="8"/>
      <c r="E55" s="9"/>
      <c r="F55" s="10"/>
      <c r="N55" t="s">
        <v>14</v>
      </c>
    </row>
    <row r="56" spans="2:15" x14ac:dyDescent="0.2">
      <c r="B56" s="11"/>
      <c r="F56" s="3"/>
    </row>
    <row r="57" spans="2:15" x14ac:dyDescent="0.2">
      <c r="B57" s="11"/>
      <c r="F57" s="3"/>
      <c r="O57" t="s">
        <v>14</v>
      </c>
    </row>
    <row r="58" spans="2:15" x14ac:dyDescent="0.2">
      <c r="B58" s="11"/>
      <c r="F58" s="3"/>
    </row>
    <row r="59" spans="2:15" ht="17" thickBot="1" x14ac:dyDescent="0.25">
      <c r="B59" s="20"/>
      <c r="C59" s="21"/>
      <c r="D59" s="21"/>
      <c r="E59" s="21"/>
      <c r="F59" s="22"/>
    </row>
  </sheetData>
  <mergeCells count="13">
    <mergeCell ref="D35:E36"/>
    <mergeCell ref="C35:C36"/>
    <mergeCell ref="D30:E30"/>
    <mergeCell ref="D29:E29"/>
    <mergeCell ref="D31:E31"/>
    <mergeCell ref="D33:E33"/>
    <mergeCell ref="D27:E27"/>
    <mergeCell ref="D2:E3"/>
    <mergeCell ref="D25:E25"/>
    <mergeCell ref="C18:D18"/>
    <mergeCell ref="C19:D19"/>
    <mergeCell ref="C20:D20"/>
    <mergeCell ref="C21:D21"/>
  </mergeCells>
  <hyperlinks>
    <hyperlink ref="D50" r:id="rId1" xr:uid="{8EF7539A-6F4E-D04D-9FBC-ABCA25CB7D9B}"/>
    <hyperlink ref="D53" r:id="rId2" xr:uid="{92E292B5-1156-5C47-B7C1-F9D33BAFCE87}"/>
    <hyperlink ref="C18:D18" location="'1.) Capital Budgeting Plan'!A1" display=" 1.) Capital Budgeting Plan" xr:uid="{2C78A3A5-E09E-B94C-B567-57B5CC0BA514}"/>
    <hyperlink ref="C19:D19" location="'2.) Profit &amp; Loss (P&amp;L)'!A1" display="2.) PROFIT &amp; LOSS (P&amp;L)" xr:uid="{92ADB3B4-6434-0C47-A568-B6E2F028F5F2}"/>
    <hyperlink ref="C20:D20" location="'3.) Liquidity Plan'!A1" display="3.) LIQUIDITY PLAN" xr:uid="{6662A8A5-069B-A14A-91B5-2766D5D553FC}"/>
    <hyperlink ref="C21:D21" location="'4.) Resume'!A1" display="4.) RESUME" xr:uid="{41A0D589-8AB5-8A4E-8465-B41024998405}"/>
  </hyperlinks>
  <pageMargins left="0.7" right="0.7" top="0.75" bottom="0.75" header="0.3" footer="0.3"/>
  <pageSetup paperSize="9" orientation="landscape" horizontalDpi="0" verticalDpi="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A89-2204-E046-869D-8830381928E4}">
  <sheetPr codeName="Tabelle2"/>
  <dimension ref="B1:L38"/>
  <sheetViews>
    <sheetView showGridLines="0" zoomScaleNormal="100" workbookViewId="0"/>
  </sheetViews>
  <sheetFormatPr baseColWidth="10" defaultRowHeight="16" x14ac:dyDescent="0.2"/>
  <cols>
    <col min="1" max="2" width="1.5" customWidth="1"/>
    <col min="3" max="3" width="33.83203125" customWidth="1"/>
    <col min="4" max="4" width="13.83203125" style="23" customWidth="1"/>
    <col min="5" max="6" width="13.83203125" customWidth="1"/>
    <col min="7" max="8" width="1.5" customWidth="1"/>
    <col min="9" max="9" width="36" customWidth="1"/>
    <col min="10" max="12" width="13.83203125" customWidth="1"/>
    <col min="13" max="14" width="10.83203125" customWidth="1"/>
  </cols>
  <sheetData>
    <row r="1" spans="2:12" ht="8" customHeight="1" x14ac:dyDescent="0.2"/>
    <row r="2" spans="2:12" s="86" customFormat="1" ht="24" customHeight="1" x14ac:dyDescent="0.25">
      <c r="B2" s="438" t="s">
        <v>74</v>
      </c>
      <c r="C2" s="439"/>
      <c r="D2" s="88"/>
      <c r="F2" s="89"/>
    </row>
    <row r="3" spans="2:12" s="83" customFormat="1" x14ac:dyDescent="0.2">
      <c r="B3" s="440" t="s">
        <v>79</v>
      </c>
      <c r="C3" s="441"/>
      <c r="D3" s="90"/>
      <c r="F3" s="91"/>
    </row>
    <row r="4" spans="2:12" s="83" customFormat="1" x14ac:dyDescent="0.2">
      <c r="B4" s="440" t="s">
        <v>80</v>
      </c>
      <c r="C4" s="441"/>
      <c r="D4" s="92"/>
      <c r="F4" s="91"/>
    </row>
    <row r="5" spans="2:12" s="83" customFormat="1" ht="18" customHeight="1" x14ac:dyDescent="0.2">
      <c r="B5" s="440" t="s">
        <v>29</v>
      </c>
      <c r="C5" s="441"/>
      <c r="D5" s="92"/>
      <c r="E5" s="427" t="s">
        <v>78</v>
      </c>
      <c r="F5" s="427"/>
    </row>
    <row r="6" spans="2:12" s="83" customFormat="1" x14ac:dyDescent="0.2">
      <c r="B6" s="442" t="s">
        <v>30</v>
      </c>
      <c r="C6" s="443"/>
      <c r="D6" s="92"/>
      <c r="E6" s="428">
        <v>0.19</v>
      </c>
      <c r="F6" s="428"/>
    </row>
    <row r="7" spans="2:12" ht="17" customHeight="1" x14ac:dyDescent="0.2">
      <c r="C7" s="14"/>
    </row>
    <row r="8" spans="2:12" ht="16" customHeight="1" x14ac:dyDescent="0.2">
      <c r="B8" s="429" t="s">
        <v>75</v>
      </c>
      <c r="C8" s="430"/>
      <c r="D8" s="430"/>
      <c r="E8" s="430"/>
      <c r="F8" s="431"/>
      <c r="H8" s="429" t="s">
        <v>104</v>
      </c>
      <c r="I8" s="430"/>
      <c r="J8" s="430"/>
      <c r="K8" s="430"/>
      <c r="L8" s="431"/>
    </row>
    <row r="9" spans="2:12" x14ac:dyDescent="0.2">
      <c r="B9" s="432"/>
      <c r="C9" s="433"/>
      <c r="D9" s="433"/>
      <c r="E9" s="433"/>
      <c r="F9" s="434"/>
      <c r="H9" s="432"/>
      <c r="I9" s="433"/>
      <c r="J9" s="433"/>
      <c r="K9" s="433"/>
      <c r="L9" s="434"/>
    </row>
    <row r="10" spans="2:12" x14ac:dyDescent="0.2">
      <c r="B10" s="435"/>
      <c r="C10" s="436"/>
      <c r="D10" s="436"/>
      <c r="E10" s="436"/>
      <c r="F10" s="437"/>
      <c r="H10" s="435"/>
      <c r="I10" s="436"/>
      <c r="J10" s="436"/>
      <c r="K10" s="436"/>
      <c r="L10" s="437"/>
    </row>
    <row r="11" spans="2:12" x14ac:dyDescent="0.2">
      <c r="B11" s="25"/>
      <c r="C11" s="26"/>
      <c r="D11" s="27" t="s">
        <v>4</v>
      </c>
      <c r="E11" s="28" t="s">
        <v>38</v>
      </c>
      <c r="F11" s="29" t="s">
        <v>4</v>
      </c>
      <c r="H11" s="30"/>
      <c r="I11" s="26"/>
      <c r="J11" s="27" t="s">
        <v>4</v>
      </c>
      <c r="K11" s="28" t="s">
        <v>38</v>
      </c>
      <c r="L11" s="29" t="s">
        <v>4</v>
      </c>
    </row>
    <row r="12" spans="2:12" x14ac:dyDescent="0.2">
      <c r="B12" s="31"/>
      <c r="C12" s="32"/>
      <c r="D12" s="176" t="s">
        <v>76</v>
      </c>
      <c r="E12" s="34">
        <f>$E$6</f>
        <v>0.19</v>
      </c>
      <c r="F12" s="175" t="s">
        <v>77</v>
      </c>
      <c r="H12" s="35"/>
      <c r="I12" s="32"/>
      <c r="J12" s="176" t="s">
        <v>76</v>
      </c>
      <c r="K12" s="34">
        <f>$E$6</f>
        <v>0.19</v>
      </c>
      <c r="L12" s="175" t="s">
        <v>77</v>
      </c>
    </row>
    <row r="13" spans="2:12" ht="22" customHeight="1" x14ac:dyDescent="0.2">
      <c r="B13" s="182" t="s">
        <v>135</v>
      </c>
      <c r="C13" s="37"/>
      <c r="D13" s="450"/>
      <c r="E13" s="451"/>
      <c r="F13" s="452"/>
      <c r="H13" s="184" t="s">
        <v>136</v>
      </c>
      <c r="I13" s="39"/>
      <c r="J13" s="453"/>
      <c r="K13" s="453"/>
      <c r="L13" s="454"/>
    </row>
    <row r="14" spans="2:12" x14ac:dyDescent="0.2">
      <c r="B14" s="183"/>
      <c r="C14" s="75" t="s">
        <v>84</v>
      </c>
      <c r="D14" s="43">
        <v>250</v>
      </c>
      <c r="E14" s="95">
        <f t="shared" ref="E14:E21" si="0">D14*E$12</f>
        <v>47.5</v>
      </c>
      <c r="F14" s="95">
        <f t="shared" ref="F14:F21" si="1">D14+E14</f>
        <v>297.5</v>
      </c>
      <c r="H14" s="44" t="s">
        <v>91</v>
      </c>
      <c r="I14" s="45"/>
      <c r="J14" s="43"/>
      <c r="K14" s="95">
        <f t="shared" ref="K14:K19" si="2">J14*K$12</f>
        <v>0</v>
      </c>
      <c r="L14" s="95">
        <f t="shared" ref="L14:L19" si="3">J14+K14</f>
        <v>0</v>
      </c>
    </row>
    <row r="15" spans="2:12" ht="16" customHeight="1" x14ac:dyDescent="0.2">
      <c r="B15" s="31"/>
      <c r="C15" s="42" t="s">
        <v>85</v>
      </c>
      <c r="D15" s="43">
        <v>750</v>
      </c>
      <c r="E15" s="95">
        <v>0</v>
      </c>
      <c r="F15" s="95">
        <f t="shared" si="1"/>
        <v>750</v>
      </c>
      <c r="H15" s="46"/>
      <c r="I15" s="42" t="s">
        <v>32</v>
      </c>
      <c r="J15" s="43"/>
      <c r="K15" s="95">
        <f t="shared" si="2"/>
        <v>0</v>
      </c>
      <c r="L15" s="95">
        <f t="shared" si="3"/>
        <v>0</v>
      </c>
    </row>
    <row r="16" spans="2:12" ht="16" customHeight="1" x14ac:dyDescent="0.2">
      <c r="B16" s="31"/>
      <c r="C16" s="42" t="s">
        <v>86</v>
      </c>
      <c r="D16" s="43">
        <v>300</v>
      </c>
      <c r="E16" s="95">
        <f t="shared" si="0"/>
        <v>57</v>
      </c>
      <c r="F16" s="95">
        <f t="shared" si="1"/>
        <v>357</v>
      </c>
      <c r="H16" s="46"/>
      <c r="I16" s="42" t="s">
        <v>92</v>
      </c>
      <c r="J16" s="43"/>
      <c r="K16" s="95">
        <f t="shared" si="2"/>
        <v>0</v>
      </c>
      <c r="L16" s="95">
        <f t="shared" si="3"/>
        <v>0</v>
      </c>
    </row>
    <row r="17" spans="2:12" ht="16" customHeight="1" x14ac:dyDescent="0.2">
      <c r="B17" s="31"/>
      <c r="C17" s="42" t="s">
        <v>87</v>
      </c>
      <c r="D17" s="43">
        <v>150</v>
      </c>
      <c r="E17" s="95">
        <f t="shared" si="0"/>
        <v>28.5</v>
      </c>
      <c r="F17" s="95">
        <f t="shared" si="1"/>
        <v>178.5</v>
      </c>
      <c r="H17" s="46"/>
      <c r="I17" s="42" t="s">
        <v>95</v>
      </c>
      <c r="J17" s="43"/>
      <c r="K17" s="95">
        <f t="shared" si="2"/>
        <v>0</v>
      </c>
      <c r="L17" s="95">
        <f t="shared" si="3"/>
        <v>0</v>
      </c>
    </row>
    <row r="18" spans="2:12" ht="16" customHeight="1" x14ac:dyDescent="0.2">
      <c r="B18" s="31"/>
      <c r="C18" s="42" t="s">
        <v>88</v>
      </c>
      <c r="D18" s="43">
        <v>20</v>
      </c>
      <c r="E18" s="95">
        <f t="shared" si="0"/>
        <v>3.8</v>
      </c>
      <c r="F18" s="95">
        <f t="shared" si="1"/>
        <v>23.8</v>
      </c>
      <c r="H18" s="46"/>
      <c r="I18" s="42" t="s">
        <v>94</v>
      </c>
      <c r="J18" s="43">
        <v>500</v>
      </c>
      <c r="K18" s="95">
        <f t="shared" si="2"/>
        <v>95</v>
      </c>
      <c r="L18" s="95">
        <f t="shared" si="3"/>
        <v>595</v>
      </c>
    </row>
    <row r="19" spans="2:12" ht="16" customHeight="1" x14ac:dyDescent="0.2">
      <c r="B19" s="31"/>
      <c r="C19" s="42" t="s">
        <v>176</v>
      </c>
      <c r="D19" s="43">
        <v>500</v>
      </c>
      <c r="E19" s="95">
        <f t="shared" si="0"/>
        <v>95</v>
      </c>
      <c r="F19" s="95">
        <f>D19+E19</f>
        <v>595</v>
      </c>
      <c r="H19" s="47"/>
      <c r="I19" s="48" t="s">
        <v>93</v>
      </c>
      <c r="J19" s="43">
        <v>100</v>
      </c>
      <c r="K19" s="95">
        <f t="shared" si="2"/>
        <v>19</v>
      </c>
      <c r="L19" s="95">
        <f t="shared" si="3"/>
        <v>119</v>
      </c>
    </row>
    <row r="20" spans="2:12" ht="16" customHeight="1" x14ac:dyDescent="0.2">
      <c r="B20" s="31"/>
      <c r="C20" s="42" t="s">
        <v>89</v>
      </c>
      <c r="D20" s="43"/>
      <c r="E20" s="95">
        <f t="shared" si="0"/>
        <v>0</v>
      </c>
      <c r="F20" s="95">
        <f t="shared" si="1"/>
        <v>0</v>
      </c>
      <c r="H20" s="44" t="s">
        <v>33</v>
      </c>
      <c r="I20" s="45"/>
      <c r="J20" s="444"/>
      <c r="K20" s="445"/>
      <c r="L20" s="446"/>
    </row>
    <row r="21" spans="2:12" ht="16" customHeight="1" x14ac:dyDescent="0.2">
      <c r="B21" s="49"/>
      <c r="C21" s="48" t="s">
        <v>31</v>
      </c>
      <c r="D21" s="43">
        <v>30</v>
      </c>
      <c r="E21" s="95">
        <f t="shared" si="0"/>
        <v>5.7</v>
      </c>
      <c r="F21" s="95">
        <f t="shared" si="1"/>
        <v>35.700000000000003</v>
      </c>
      <c r="H21" s="46"/>
      <c r="I21" s="42" t="s">
        <v>226</v>
      </c>
      <c r="J21" s="43">
        <v>2000</v>
      </c>
      <c r="K21" s="95">
        <f>J21*K$12</f>
        <v>380</v>
      </c>
      <c r="L21" s="95">
        <f>J21+K21</f>
        <v>2380</v>
      </c>
    </row>
    <row r="22" spans="2:12" ht="16" customHeight="1" x14ac:dyDescent="0.2">
      <c r="B22" s="40" t="s">
        <v>90</v>
      </c>
      <c r="C22" s="41"/>
      <c r="D22" s="96">
        <f>SUM(D14:D21)</f>
        <v>2000</v>
      </c>
      <c r="E22" s="96">
        <f>SUM(E14:E21)</f>
        <v>237.5</v>
      </c>
      <c r="F22" s="96">
        <f>SUM(F14:F21)</f>
        <v>2237.5</v>
      </c>
      <c r="H22" s="46"/>
      <c r="I22" s="42" t="s">
        <v>227</v>
      </c>
      <c r="J22" s="43">
        <v>1000</v>
      </c>
      <c r="K22" s="95">
        <f>J22*K$12</f>
        <v>190</v>
      </c>
      <c r="L22" s="95">
        <f>J22+K22</f>
        <v>1190</v>
      </c>
    </row>
    <row r="23" spans="2:12" ht="16" customHeight="1" x14ac:dyDescent="0.2">
      <c r="C23" s="50"/>
      <c r="D23" s="51"/>
      <c r="E23" s="51"/>
      <c r="F23" s="51"/>
      <c r="H23" s="46"/>
      <c r="I23" s="42" t="s">
        <v>96</v>
      </c>
      <c r="J23" s="43"/>
      <c r="K23" s="95">
        <f>J23*K$12</f>
        <v>0</v>
      </c>
      <c r="L23" s="95">
        <f>J23+K23</f>
        <v>0</v>
      </c>
    </row>
    <row r="24" spans="2:12" ht="16" customHeight="1" x14ac:dyDescent="0.2">
      <c r="C24" s="50"/>
      <c r="D24" s="51"/>
      <c r="E24" s="51"/>
      <c r="F24" s="51"/>
      <c r="H24" s="47"/>
      <c r="I24" s="48" t="s">
        <v>97</v>
      </c>
      <c r="J24" s="43"/>
      <c r="K24" s="95">
        <f>J24*K$12</f>
        <v>0</v>
      </c>
      <c r="L24" s="95">
        <f>J24+K24</f>
        <v>0</v>
      </c>
    </row>
    <row r="25" spans="2:12" x14ac:dyDescent="0.2">
      <c r="D25"/>
      <c r="H25" s="44" t="s">
        <v>98</v>
      </c>
      <c r="I25" s="45"/>
      <c r="J25" s="444"/>
      <c r="K25" s="445"/>
      <c r="L25" s="446"/>
    </row>
    <row r="26" spans="2:12" x14ac:dyDescent="0.2">
      <c r="D26"/>
      <c r="H26" s="46"/>
      <c r="I26" s="42" t="s">
        <v>228</v>
      </c>
      <c r="J26" s="43">
        <v>5000</v>
      </c>
      <c r="K26" s="95">
        <f>J26*K$12</f>
        <v>950</v>
      </c>
      <c r="L26" s="95">
        <f>J26+K26</f>
        <v>5950</v>
      </c>
    </row>
    <row r="27" spans="2:12" ht="16" customHeight="1" x14ac:dyDescent="0.2">
      <c r="D27"/>
      <c r="H27" s="46"/>
      <c r="I27" s="42" t="s">
        <v>229</v>
      </c>
      <c r="J27" s="43">
        <v>4000</v>
      </c>
      <c r="K27" s="95">
        <f>J27*K$12</f>
        <v>760</v>
      </c>
      <c r="L27" s="95">
        <f>J27+K27</f>
        <v>4760</v>
      </c>
    </row>
    <row r="28" spans="2:12" ht="16" customHeight="1" x14ac:dyDescent="0.2">
      <c r="D28"/>
      <c r="H28" s="47"/>
      <c r="I28" s="48" t="s">
        <v>230</v>
      </c>
      <c r="J28" s="43">
        <v>2000</v>
      </c>
      <c r="K28" s="95">
        <f>J28*K$12</f>
        <v>380</v>
      </c>
      <c r="L28" s="95">
        <f>J28+K28</f>
        <v>2380</v>
      </c>
    </row>
    <row r="29" spans="2:12" ht="16" customHeight="1" x14ac:dyDescent="0.2">
      <c r="D29"/>
      <c r="H29" s="44" t="s">
        <v>99</v>
      </c>
      <c r="I29" s="45"/>
      <c r="J29" s="447"/>
      <c r="K29" s="448"/>
      <c r="L29" s="449"/>
    </row>
    <row r="30" spans="2:12" ht="16" customHeight="1" x14ac:dyDescent="0.2">
      <c r="D30"/>
      <c r="H30" s="46"/>
      <c r="I30" s="42" t="s">
        <v>100</v>
      </c>
      <c r="J30" s="391">
        <v>2000</v>
      </c>
      <c r="K30" s="95">
        <f t="shared" ref="K30:K35" si="4">J30*K$12</f>
        <v>380</v>
      </c>
      <c r="L30" s="95">
        <f t="shared" ref="L30:L35" si="5">J30+K30</f>
        <v>2380</v>
      </c>
    </row>
    <row r="31" spans="2:12" ht="16" customHeight="1" x14ac:dyDescent="0.2">
      <c r="D31"/>
      <c r="H31" s="46"/>
      <c r="I31" s="42" t="s">
        <v>101</v>
      </c>
      <c r="J31" s="391">
        <v>800</v>
      </c>
      <c r="K31" s="95">
        <f t="shared" si="4"/>
        <v>152</v>
      </c>
      <c r="L31" s="95">
        <f t="shared" si="5"/>
        <v>952</v>
      </c>
    </row>
    <row r="32" spans="2:12" ht="16" customHeight="1" x14ac:dyDescent="0.2">
      <c r="D32"/>
      <c r="H32" s="46"/>
      <c r="I32" s="42" t="s">
        <v>103</v>
      </c>
      <c r="J32" s="391">
        <v>200</v>
      </c>
      <c r="K32" s="95">
        <f t="shared" si="4"/>
        <v>38</v>
      </c>
      <c r="L32" s="95">
        <f t="shared" si="5"/>
        <v>238</v>
      </c>
    </row>
    <row r="33" spans="4:12" ht="16" customHeight="1" x14ac:dyDescent="0.2">
      <c r="D33"/>
      <c r="H33" s="46"/>
      <c r="I33" s="42" t="s">
        <v>6</v>
      </c>
      <c r="J33" s="391">
        <v>600</v>
      </c>
      <c r="K33" s="95">
        <f t="shared" si="4"/>
        <v>114</v>
      </c>
      <c r="L33" s="95">
        <f t="shared" si="5"/>
        <v>714</v>
      </c>
    </row>
    <row r="34" spans="4:12" x14ac:dyDescent="0.2">
      <c r="D34"/>
      <c r="H34" s="47"/>
      <c r="I34" s="48" t="s">
        <v>102</v>
      </c>
      <c r="J34" s="391">
        <v>300</v>
      </c>
      <c r="K34" s="95">
        <f t="shared" si="4"/>
        <v>57</v>
      </c>
      <c r="L34" s="95">
        <f t="shared" si="5"/>
        <v>357</v>
      </c>
    </row>
    <row r="35" spans="4:12" x14ac:dyDescent="0.2">
      <c r="D35"/>
      <c r="H35" s="55" t="s">
        <v>31</v>
      </c>
      <c r="I35" s="56"/>
      <c r="J35" s="54"/>
      <c r="K35" s="95">
        <f t="shared" si="4"/>
        <v>0</v>
      </c>
      <c r="L35" s="95">
        <f t="shared" si="5"/>
        <v>0</v>
      </c>
    </row>
    <row r="36" spans="4:12" x14ac:dyDescent="0.2">
      <c r="D36"/>
      <c r="H36" s="40" t="s">
        <v>140</v>
      </c>
      <c r="I36" s="41"/>
      <c r="J36" s="96">
        <f>SUM(J14:J19,J21:J24,J26:J28,J30:J35)</f>
        <v>18500</v>
      </c>
      <c r="K36" s="96">
        <f>SUM(K14:K19,K21:K24,K26:K28,K30:K35)</f>
        <v>3515</v>
      </c>
      <c r="L36" s="96">
        <f>SUM(L14:L19,L21:L24,L26:L28,L30:L35)</f>
        <v>22015</v>
      </c>
    </row>
    <row r="37" spans="4:12" x14ac:dyDescent="0.2">
      <c r="D37"/>
    </row>
    <row r="38" spans="4:12" x14ac:dyDescent="0.2">
      <c r="D38"/>
    </row>
  </sheetData>
  <mergeCells count="14">
    <mergeCell ref="J20:L20"/>
    <mergeCell ref="J25:L25"/>
    <mergeCell ref="J29:L29"/>
    <mergeCell ref="D13:F13"/>
    <mergeCell ref="J13:L13"/>
    <mergeCell ref="E5:F5"/>
    <mergeCell ref="E6:F6"/>
    <mergeCell ref="B8:F10"/>
    <mergeCell ref="H8:L10"/>
    <mergeCell ref="B2:C2"/>
    <mergeCell ref="B3:C3"/>
    <mergeCell ref="B4:C4"/>
    <mergeCell ref="B5:C5"/>
    <mergeCell ref="B6:C6"/>
  </mergeCells>
  <hyperlinks>
    <hyperlink ref="B3:C3" location="'2.) Profit &amp; Loss (P&amp;L)'!A1" display="2.) Profit &amp; Loss (P&amp;L)" xr:uid="{9561AAC9-AA75-474D-9679-C5089512BC5F}"/>
    <hyperlink ref="B4:C4" location="'3.) Liquidity Plan'!A1" display="3.) Liquidity Plan" xr:uid="{1EC4D6FC-B4AF-AA4B-8D7B-F32CDBE6353F}"/>
    <hyperlink ref="B5:C5" location="'4.) Resume'!A1" display="4.) Resume" xr:uid="{F79C7377-BBAA-3D40-9C3B-BFDCDB10C830}"/>
    <hyperlink ref="B6:C6" location="Overview!A1" display="Back to overview" xr:uid="{9B4F0D40-C28D-F741-8CCE-2EDB6ED8B3EC}"/>
  </hyperlinks>
  <pageMargins left="0.7" right="0.7" top="0.78740157499999996" bottom="0.78740157499999996" header="0.3" footer="0.3"/>
  <pageSetup paperSize="9" orientation="portrait" horizontalDpi="0" verticalDpi="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46BA-5B28-104C-8A64-8320E39A02E7}">
  <sheetPr codeName="Tabelle3"/>
  <dimension ref="A1:AR157"/>
  <sheetViews>
    <sheetView showGridLines="0" zoomScaleNormal="100" workbookViewId="0">
      <selection activeCell="O134" sqref="O134"/>
    </sheetView>
  </sheetViews>
  <sheetFormatPr baseColWidth="10" defaultRowHeight="16" outlineLevelCol="1" x14ac:dyDescent="0.2"/>
  <cols>
    <col min="1" max="1" width="25.83203125" customWidth="1"/>
    <col min="2" max="2" width="1.5" style="50" customWidth="1"/>
    <col min="3" max="3" width="38.1640625" bestFit="1" customWidth="1"/>
    <col min="4" max="4" width="7.83203125" style="86" customWidth="1"/>
    <col min="5" max="16" width="12.83203125" customWidth="1" outlineLevel="1"/>
    <col min="17" max="17" width="14.83203125" style="66" customWidth="1"/>
    <col min="18" max="29" width="12.83203125" customWidth="1" outlineLevel="1"/>
    <col min="30" max="30" width="14.83203125" style="64" customWidth="1"/>
    <col min="31" max="42" width="12.83203125" customWidth="1" outlineLevel="1"/>
    <col min="43" max="43" width="14.83203125" style="66" customWidth="1"/>
  </cols>
  <sheetData>
    <row r="1" spans="2:43" ht="8" customHeight="1" x14ac:dyDescent="0.2"/>
    <row r="2" spans="2:43" ht="18" customHeight="1" x14ac:dyDescent="0.2">
      <c r="B2" s="464" t="s">
        <v>81</v>
      </c>
      <c r="C2" s="465"/>
      <c r="D2" s="113"/>
      <c r="E2" s="57"/>
      <c r="F2" s="57"/>
      <c r="G2" s="57"/>
      <c r="H2" s="57"/>
      <c r="I2" s="57"/>
      <c r="J2" s="57"/>
      <c r="K2" s="57"/>
      <c r="L2" s="57"/>
      <c r="M2" s="57"/>
      <c r="N2" s="57"/>
      <c r="O2" s="57"/>
      <c r="P2" s="57"/>
      <c r="Q2" s="212"/>
      <c r="R2" s="57"/>
      <c r="S2" s="57"/>
      <c r="T2" s="57"/>
      <c r="U2" s="57"/>
      <c r="V2" s="57"/>
      <c r="W2" s="57"/>
      <c r="X2" s="57"/>
      <c r="Y2" s="57"/>
      <c r="Z2" s="57"/>
      <c r="AA2" s="57"/>
      <c r="AB2" s="57"/>
      <c r="AC2" s="57"/>
      <c r="AD2" s="14"/>
      <c r="AE2" s="57"/>
      <c r="AF2" s="57"/>
      <c r="AG2" s="57"/>
      <c r="AH2" s="57"/>
      <c r="AI2" s="57"/>
      <c r="AJ2" s="57"/>
      <c r="AK2" s="57"/>
      <c r="AL2" s="57"/>
      <c r="AM2" s="57"/>
      <c r="AN2" s="57"/>
      <c r="AO2" s="57"/>
      <c r="AP2" s="57"/>
      <c r="AQ2" s="212"/>
    </row>
    <row r="3" spans="2:43" s="83" customFormat="1" ht="23" customHeight="1" x14ac:dyDescent="0.2">
      <c r="B3" s="466" t="s">
        <v>60</v>
      </c>
      <c r="C3" s="467"/>
      <c r="D3" s="114"/>
      <c r="E3" s="100"/>
      <c r="F3" s="100"/>
      <c r="G3" s="100"/>
      <c r="H3" s="100"/>
      <c r="I3" s="100"/>
      <c r="J3" s="100"/>
      <c r="K3" s="100"/>
      <c r="L3" s="100"/>
      <c r="M3" s="100"/>
      <c r="N3" s="100"/>
      <c r="O3" s="100"/>
      <c r="P3" s="100"/>
      <c r="Q3" s="213"/>
      <c r="R3" s="100"/>
      <c r="S3" s="100"/>
      <c r="T3" s="100"/>
      <c r="U3" s="100"/>
      <c r="V3" s="100"/>
      <c r="W3" s="100"/>
      <c r="X3" s="100"/>
      <c r="Y3" s="100"/>
      <c r="Z3" s="100"/>
      <c r="AA3" s="100"/>
      <c r="AB3" s="100"/>
      <c r="AC3" s="100"/>
      <c r="AD3" s="91"/>
      <c r="AE3" s="100"/>
      <c r="AF3" s="100"/>
      <c r="AG3" s="100"/>
      <c r="AH3" s="100"/>
      <c r="AI3" s="100"/>
      <c r="AJ3" s="100"/>
      <c r="AK3" s="100"/>
      <c r="AL3" s="100"/>
      <c r="AM3" s="100"/>
      <c r="AN3" s="100"/>
      <c r="AO3" s="100"/>
      <c r="AP3" s="100"/>
      <c r="AQ3" s="213"/>
    </row>
    <row r="4" spans="2:43" x14ac:dyDescent="0.2">
      <c r="B4" s="468" t="s">
        <v>80</v>
      </c>
      <c r="C4" s="469"/>
      <c r="D4" s="113"/>
      <c r="E4" s="57"/>
      <c r="F4" s="57"/>
      <c r="G4" s="57"/>
      <c r="H4" s="57"/>
      <c r="I4" s="57"/>
      <c r="J4" s="57"/>
      <c r="K4" s="57"/>
      <c r="L4" s="57"/>
      <c r="M4" s="57"/>
      <c r="N4" s="57"/>
      <c r="O4" s="57"/>
      <c r="P4" s="57"/>
      <c r="Q4" s="212"/>
      <c r="R4" s="57"/>
      <c r="S4" s="57"/>
      <c r="T4" s="57"/>
      <c r="U4" s="57"/>
      <c r="V4" s="57"/>
      <c r="W4" s="57"/>
      <c r="X4" s="57"/>
      <c r="Y4" s="57"/>
      <c r="Z4" s="57"/>
      <c r="AA4" s="57"/>
      <c r="AB4" s="57"/>
      <c r="AC4" s="57"/>
      <c r="AD4" s="14"/>
      <c r="AE4" s="57"/>
      <c r="AF4" s="57"/>
      <c r="AG4" s="57"/>
      <c r="AH4" s="57"/>
      <c r="AI4" s="57"/>
      <c r="AJ4" s="57"/>
      <c r="AK4" s="57"/>
      <c r="AL4" s="57"/>
      <c r="AM4" s="57"/>
      <c r="AN4" s="57"/>
      <c r="AO4" s="57"/>
      <c r="AP4" s="57"/>
      <c r="AQ4" s="212"/>
    </row>
    <row r="5" spans="2:43" x14ac:dyDescent="0.2">
      <c r="B5" s="468" t="s">
        <v>29</v>
      </c>
      <c r="C5" s="469"/>
      <c r="D5" s="113"/>
      <c r="E5" s="57"/>
      <c r="F5" s="57"/>
      <c r="G5" s="57"/>
      <c r="H5" s="57"/>
      <c r="I5" s="57"/>
      <c r="J5" s="57"/>
      <c r="K5" s="57"/>
      <c r="L5" s="57"/>
      <c r="M5" s="57"/>
      <c r="N5" s="57"/>
      <c r="O5" s="57"/>
      <c r="P5" s="57"/>
      <c r="Q5" s="212"/>
      <c r="R5" s="57"/>
      <c r="S5" s="57"/>
      <c r="T5" s="57"/>
      <c r="U5" s="57"/>
      <c r="V5" s="57"/>
      <c r="W5" s="57"/>
      <c r="X5" s="57"/>
      <c r="Y5" s="57"/>
      <c r="Z5" s="57"/>
      <c r="AA5" s="57"/>
      <c r="AB5" s="57"/>
      <c r="AC5" s="57"/>
      <c r="AD5" s="14"/>
      <c r="AE5" s="57"/>
      <c r="AF5" s="57"/>
      <c r="AG5" s="57"/>
      <c r="AH5" s="57"/>
      <c r="AI5" s="57"/>
      <c r="AJ5" s="57"/>
      <c r="AK5" s="57"/>
      <c r="AL5" s="57"/>
      <c r="AM5" s="57"/>
      <c r="AN5" s="57"/>
      <c r="AO5" s="57"/>
      <c r="AP5" s="57"/>
      <c r="AQ5" s="212"/>
    </row>
    <row r="6" spans="2:43" x14ac:dyDescent="0.2">
      <c r="B6" s="470" t="s">
        <v>30</v>
      </c>
      <c r="C6" s="471"/>
      <c r="D6" s="101"/>
      <c r="E6" s="57"/>
      <c r="F6" s="57"/>
      <c r="G6" s="57"/>
      <c r="H6" s="57"/>
      <c r="I6" s="57"/>
      <c r="J6" s="57"/>
      <c r="K6" s="57"/>
      <c r="L6" s="57"/>
      <c r="M6" s="57"/>
      <c r="N6" s="57"/>
      <c r="O6" s="57"/>
      <c r="P6" s="57"/>
      <c r="Q6" s="212"/>
      <c r="R6" s="57"/>
      <c r="S6" s="57"/>
      <c r="T6" s="57"/>
      <c r="U6" s="57"/>
      <c r="V6" s="57"/>
      <c r="W6" s="57"/>
      <c r="X6" s="57"/>
      <c r="Y6" s="57"/>
      <c r="Z6" s="57"/>
      <c r="AA6" s="57"/>
      <c r="AB6" s="57"/>
      <c r="AC6" s="57"/>
      <c r="AD6" s="14"/>
      <c r="AE6" s="57"/>
      <c r="AF6" s="57"/>
      <c r="AG6" s="57"/>
      <c r="AH6" s="57"/>
      <c r="AI6" s="57"/>
      <c r="AJ6" s="57"/>
      <c r="AK6" s="57"/>
      <c r="AL6" s="57"/>
      <c r="AM6" s="57"/>
      <c r="AN6" s="57"/>
      <c r="AO6" s="57"/>
      <c r="AP6" s="57"/>
      <c r="AQ6" s="212"/>
    </row>
    <row r="7" spans="2:43" x14ac:dyDescent="0.2">
      <c r="C7" s="24"/>
      <c r="D7" s="89"/>
      <c r="E7" s="57"/>
      <c r="F7" s="57"/>
      <c r="G7" s="57"/>
      <c r="H7" s="57"/>
      <c r="I7" s="57"/>
      <c r="J7" s="57"/>
      <c r="K7" s="57"/>
      <c r="L7" s="57"/>
      <c r="M7" s="57"/>
      <c r="N7" s="57"/>
      <c r="O7" s="57"/>
      <c r="P7" s="57"/>
      <c r="Q7" s="212"/>
      <c r="R7" s="57"/>
      <c r="S7" s="57"/>
      <c r="T7" s="57"/>
      <c r="U7" s="57"/>
      <c r="V7" s="57"/>
      <c r="W7" s="57"/>
      <c r="X7" s="57"/>
      <c r="Y7" s="57"/>
      <c r="Z7" s="57"/>
      <c r="AA7" s="57"/>
      <c r="AB7" s="57"/>
      <c r="AC7" s="57"/>
      <c r="AD7" s="14"/>
      <c r="AE7" s="57"/>
      <c r="AF7" s="57"/>
      <c r="AG7" s="57"/>
      <c r="AH7" s="57"/>
      <c r="AI7" s="57"/>
      <c r="AJ7" s="57"/>
      <c r="AK7" s="57"/>
      <c r="AL7" s="57"/>
      <c r="AM7" s="57"/>
      <c r="AN7" s="57"/>
      <c r="AO7" s="57"/>
      <c r="AP7" s="57"/>
      <c r="AQ7" s="212"/>
    </row>
    <row r="8" spans="2:43" ht="16" customHeight="1" x14ac:dyDescent="0.2">
      <c r="B8" s="455" t="s">
        <v>165</v>
      </c>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7"/>
    </row>
    <row r="9" spans="2:43" x14ac:dyDescent="0.2">
      <c r="B9" s="458"/>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60"/>
    </row>
    <row r="10" spans="2:43" x14ac:dyDescent="0.2">
      <c r="B10" s="461"/>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3"/>
    </row>
    <row r="11" spans="2:43" x14ac:dyDescent="0.2">
      <c r="B11" s="35"/>
      <c r="C11" s="321" t="s">
        <v>40</v>
      </c>
      <c r="D11" s="368"/>
      <c r="E11" s="506">
        <f ca="1">YEAR($B$12)</f>
        <v>2022</v>
      </c>
      <c r="F11" s="504"/>
      <c r="G11" s="504"/>
      <c r="H11" s="504"/>
      <c r="I11" s="504"/>
      <c r="J11" s="504"/>
      <c r="K11" s="504"/>
      <c r="L11" s="504"/>
      <c r="M11" s="504"/>
      <c r="N11" s="504"/>
      <c r="O11" s="504"/>
      <c r="P11" s="505"/>
      <c r="Q11" s="69">
        <f ca="1">YEAR($B$12)</f>
        <v>2022</v>
      </c>
      <c r="R11" s="506">
        <f ca="1">YEAR(($C$12)+365)</f>
        <v>2023</v>
      </c>
      <c r="S11" s="504"/>
      <c r="T11" s="504"/>
      <c r="U11" s="504"/>
      <c r="V11" s="504"/>
      <c r="W11" s="504"/>
      <c r="X11" s="504"/>
      <c r="Y11" s="504"/>
      <c r="Z11" s="504"/>
      <c r="AA11" s="504"/>
      <c r="AB11" s="504"/>
      <c r="AC11" s="505"/>
      <c r="AD11" s="69">
        <f ca="1">YEAR(($C$12)+365)</f>
        <v>2023</v>
      </c>
      <c r="AE11" s="506">
        <f ca="1">YEAR($C$12+730)</f>
        <v>2024</v>
      </c>
      <c r="AF11" s="504"/>
      <c r="AG11" s="504"/>
      <c r="AH11" s="504"/>
      <c r="AI11" s="504"/>
      <c r="AJ11" s="504"/>
      <c r="AK11" s="504"/>
      <c r="AL11" s="504"/>
      <c r="AM11" s="504"/>
      <c r="AN11" s="504"/>
      <c r="AO11" s="504"/>
      <c r="AP11" s="505"/>
      <c r="AQ11" s="264">
        <f ca="1">YEAR($C$12+730)</f>
        <v>2024</v>
      </c>
    </row>
    <row r="12" spans="2:43" x14ac:dyDescent="0.2">
      <c r="B12" s="58">
        <f ca="1">TODAY()</f>
        <v>44831</v>
      </c>
      <c r="C12" s="116">
        <f ca="1">TODAY()</f>
        <v>44831</v>
      </c>
      <c r="D12" s="369"/>
      <c r="E12" s="223" t="s">
        <v>44</v>
      </c>
      <c r="F12" s="223" t="s">
        <v>45</v>
      </c>
      <c r="G12" s="223" t="s">
        <v>46</v>
      </c>
      <c r="H12" s="223" t="s">
        <v>7</v>
      </c>
      <c r="I12" s="223" t="s">
        <v>47</v>
      </c>
      <c r="J12" s="223" t="s">
        <v>48</v>
      </c>
      <c r="K12" s="223" t="s">
        <v>49</v>
      </c>
      <c r="L12" s="223" t="s">
        <v>8</v>
      </c>
      <c r="M12" s="223" t="s">
        <v>9</v>
      </c>
      <c r="N12" s="223" t="s">
        <v>10</v>
      </c>
      <c r="O12" s="411" t="s">
        <v>11</v>
      </c>
      <c r="P12" s="244" t="s">
        <v>50</v>
      </c>
      <c r="Q12" s="33" t="s">
        <v>110</v>
      </c>
      <c r="R12" s="223" t="s">
        <v>44</v>
      </c>
      <c r="S12" s="223" t="s">
        <v>45</v>
      </c>
      <c r="T12" s="223" t="s">
        <v>46</v>
      </c>
      <c r="U12" s="223" t="s">
        <v>7</v>
      </c>
      <c r="V12" s="411" t="s">
        <v>47</v>
      </c>
      <c r="W12" s="223" t="s">
        <v>48</v>
      </c>
      <c r="X12" s="223" t="s">
        <v>49</v>
      </c>
      <c r="Y12" s="223" t="s">
        <v>8</v>
      </c>
      <c r="Z12" s="223" t="s">
        <v>9</v>
      </c>
      <c r="AA12" s="223" t="s">
        <v>10</v>
      </c>
      <c r="AB12" s="411" t="s">
        <v>11</v>
      </c>
      <c r="AC12" s="244" t="s">
        <v>50</v>
      </c>
      <c r="AD12" s="33" t="s">
        <v>110</v>
      </c>
      <c r="AE12" s="223" t="s">
        <v>44</v>
      </c>
      <c r="AF12" s="223" t="s">
        <v>45</v>
      </c>
      <c r="AG12" s="223" t="s">
        <v>46</v>
      </c>
      <c r="AH12" s="223" t="s">
        <v>7</v>
      </c>
      <c r="AI12" s="223" t="s">
        <v>47</v>
      </c>
      <c r="AJ12" s="223" t="s">
        <v>48</v>
      </c>
      <c r="AK12" s="223" t="s">
        <v>49</v>
      </c>
      <c r="AL12" s="223" t="s">
        <v>8</v>
      </c>
      <c r="AM12" s="223" t="s">
        <v>9</v>
      </c>
      <c r="AN12" s="223" t="s">
        <v>10</v>
      </c>
      <c r="AO12" s="223" t="s">
        <v>11</v>
      </c>
      <c r="AP12" s="244" t="s">
        <v>50</v>
      </c>
      <c r="AQ12" s="323" t="s">
        <v>110</v>
      </c>
    </row>
    <row r="13" spans="2:43" ht="22" customHeight="1" x14ac:dyDescent="0.2">
      <c r="B13" s="185" t="s">
        <v>137</v>
      </c>
      <c r="C13" s="39"/>
      <c r="D13" s="146" t="s">
        <v>41</v>
      </c>
      <c r="E13" s="472"/>
      <c r="F13" s="448"/>
      <c r="G13" s="448"/>
      <c r="H13" s="448"/>
      <c r="I13" s="448"/>
      <c r="J13" s="448"/>
      <c r="K13" s="448"/>
      <c r="L13" s="448"/>
      <c r="M13" s="448"/>
      <c r="N13" s="448"/>
      <c r="O13" s="448"/>
      <c r="P13" s="449"/>
      <c r="Q13" s="214"/>
      <c r="R13" s="472"/>
      <c r="S13" s="448"/>
      <c r="T13" s="448"/>
      <c r="U13" s="448"/>
      <c r="V13" s="448"/>
      <c r="W13" s="448"/>
      <c r="X13" s="448"/>
      <c r="Y13" s="448"/>
      <c r="Z13" s="448"/>
      <c r="AA13" s="448"/>
      <c r="AB13" s="448"/>
      <c r="AC13" s="449"/>
      <c r="AD13" s="214"/>
      <c r="AE13" s="472"/>
      <c r="AF13" s="448"/>
      <c r="AG13" s="448"/>
      <c r="AH13" s="448"/>
      <c r="AI13" s="448"/>
      <c r="AJ13" s="448"/>
      <c r="AK13" s="448"/>
      <c r="AL13" s="448"/>
      <c r="AM13" s="448"/>
      <c r="AN13" s="448"/>
      <c r="AO13" s="448"/>
      <c r="AP13" s="449"/>
      <c r="AQ13" s="214"/>
    </row>
    <row r="14" spans="2:43" x14ac:dyDescent="0.2">
      <c r="B14" s="407" t="s">
        <v>215</v>
      </c>
      <c r="C14" s="408"/>
      <c r="D14" s="147"/>
      <c r="E14" s="473"/>
      <c r="F14" s="445"/>
      <c r="G14" s="445"/>
      <c r="H14" s="445"/>
      <c r="I14" s="445"/>
      <c r="J14" s="445"/>
      <c r="K14" s="445"/>
      <c r="L14" s="445"/>
      <c r="M14" s="445"/>
      <c r="N14" s="445"/>
      <c r="O14" s="445"/>
      <c r="P14" s="446"/>
      <c r="Q14" s="63"/>
      <c r="R14" s="473"/>
      <c r="S14" s="445"/>
      <c r="T14" s="445"/>
      <c r="U14" s="445"/>
      <c r="V14" s="445"/>
      <c r="W14" s="445"/>
      <c r="X14" s="445"/>
      <c r="Y14" s="445"/>
      <c r="Z14" s="445"/>
      <c r="AA14" s="445"/>
      <c r="AB14" s="445"/>
      <c r="AC14" s="446"/>
      <c r="AD14" s="207"/>
      <c r="AE14" s="473"/>
      <c r="AF14" s="445"/>
      <c r="AG14" s="445"/>
      <c r="AH14" s="445"/>
      <c r="AI14" s="445"/>
      <c r="AJ14" s="445"/>
      <c r="AK14" s="445"/>
      <c r="AL14" s="445"/>
      <c r="AM14" s="445"/>
      <c r="AN14" s="445"/>
      <c r="AO14" s="445"/>
      <c r="AP14" s="446"/>
      <c r="AQ14" s="63"/>
    </row>
    <row r="15" spans="2:43" x14ac:dyDescent="0.2">
      <c r="B15" s="46"/>
      <c r="C15" s="109" t="s">
        <v>252</v>
      </c>
      <c r="D15" s="147"/>
      <c r="E15" s="61">
        <f t="shared" ref="E15:N15" si="0">E16</f>
        <v>0</v>
      </c>
      <c r="F15" s="61">
        <f t="shared" si="0"/>
        <v>0</v>
      </c>
      <c r="G15" s="61">
        <f t="shared" si="0"/>
        <v>0</v>
      </c>
      <c r="H15" s="61">
        <f t="shared" si="0"/>
        <v>0</v>
      </c>
      <c r="I15" s="61">
        <f t="shared" si="0"/>
        <v>0</v>
      </c>
      <c r="J15" s="61">
        <f t="shared" si="0"/>
        <v>0</v>
      </c>
      <c r="K15" s="61">
        <f t="shared" si="0"/>
        <v>0</v>
      </c>
      <c r="L15" s="61">
        <f t="shared" si="0"/>
        <v>0</v>
      </c>
      <c r="M15" s="61">
        <f t="shared" si="0"/>
        <v>0</v>
      </c>
      <c r="N15" s="61">
        <f t="shared" si="0"/>
        <v>0</v>
      </c>
      <c r="O15" s="61">
        <f>O16</f>
        <v>3</v>
      </c>
      <c r="P15" s="61">
        <f>P16</f>
        <v>15</v>
      </c>
      <c r="Q15" s="206">
        <f>SUM(E15:P15)</f>
        <v>18</v>
      </c>
      <c r="R15" s="61">
        <f t="shared" ref="R15:AC15" si="1">R16</f>
        <v>3</v>
      </c>
      <c r="S15" s="61">
        <f t="shared" si="1"/>
        <v>5</v>
      </c>
      <c r="T15" s="61">
        <f t="shared" si="1"/>
        <v>7</v>
      </c>
      <c r="U15" s="61">
        <f t="shared" si="1"/>
        <v>7</v>
      </c>
      <c r="V15" s="61">
        <f t="shared" si="1"/>
        <v>10</v>
      </c>
      <c r="W15" s="61">
        <f t="shared" si="1"/>
        <v>10</v>
      </c>
      <c r="X15" s="61">
        <f t="shared" si="1"/>
        <v>12</v>
      </c>
      <c r="Y15" s="61">
        <f t="shared" si="1"/>
        <v>14</v>
      </c>
      <c r="Z15" s="61">
        <f t="shared" si="1"/>
        <v>16</v>
      </c>
      <c r="AA15" s="61">
        <f t="shared" si="1"/>
        <v>18</v>
      </c>
      <c r="AB15" s="61">
        <f t="shared" si="1"/>
        <v>22</v>
      </c>
      <c r="AC15" s="61">
        <f t="shared" si="1"/>
        <v>30</v>
      </c>
      <c r="AD15" s="206">
        <f>SUM(R15:AC15)</f>
        <v>154</v>
      </c>
      <c r="AE15" s="61">
        <f t="shared" ref="AE15:AP15" si="2">AE16</f>
        <v>15</v>
      </c>
      <c r="AF15" s="61">
        <f t="shared" si="2"/>
        <v>15</v>
      </c>
      <c r="AG15" s="61">
        <f t="shared" si="2"/>
        <v>18</v>
      </c>
      <c r="AH15" s="61">
        <f t="shared" si="2"/>
        <v>23</v>
      </c>
      <c r="AI15" s="61">
        <f t="shared" si="2"/>
        <v>30</v>
      </c>
      <c r="AJ15" s="61">
        <f t="shared" si="2"/>
        <v>30</v>
      </c>
      <c r="AK15" s="61">
        <f t="shared" si="2"/>
        <v>40</v>
      </c>
      <c r="AL15" s="61">
        <f t="shared" si="2"/>
        <v>55</v>
      </c>
      <c r="AM15" s="61">
        <f t="shared" si="2"/>
        <v>70</v>
      </c>
      <c r="AN15" s="61">
        <f t="shared" si="2"/>
        <v>90</v>
      </c>
      <c r="AO15" s="61">
        <f t="shared" si="2"/>
        <v>120</v>
      </c>
      <c r="AP15" s="61">
        <f t="shared" si="2"/>
        <v>120</v>
      </c>
      <c r="AQ15" s="206">
        <f>SUM(AE15:AP15)</f>
        <v>626</v>
      </c>
    </row>
    <row r="16" spans="2:43" s="62" customFormat="1" x14ac:dyDescent="0.2">
      <c r="B16" s="60"/>
      <c r="C16" s="108" t="s">
        <v>34</v>
      </c>
      <c r="D16" s="148"/>
      <c r="E16" s="61"/>
      <c r="F16" s="61"/>
      <c r="G16" s="61"/>
      <c r="H16" s="61"/>
      <c r="I16" s="61"/>
      <c r="J16" s="61"/>
      <c r="K16" s="61"/>
      <c r="L16" s="61"/>
      <c r="M16" s="61"/>
      <c r="N16" s="61"/>
      <c r="O16" s="61">
        <v>3</v>
      </c>
      <c r="P16" s="61">
        <v>15</v>
      </c>
      <c r="Q16" s="206">
        <f>SUM(E16:P16)</f>
        <v>18</v>
      </c>
      <c r="R16" s="61">
        <v>3</v>
      </c>
      <c r="S16" s="61">
        <v>5</v>
      </c>
      <c r="T16" s="61">
        <v>7</v>
      </c>
      <c r="U16" s="61">
        <v>7</v>
      </c>
      <c r="V16" s="61">
        <v>10</v>
      </c>
      <c r="W16" s="61">
        <v>10</v>
      </c>
      <c r="X16" s="61">
        <v>12</v>
      </c>
      <c r="Y16" s="61">
        <v>14</v>
      </c>
      <c r="Z16" s="61">
        <v>16</v>
      </c>
      <c r="AA16" s="61">
        <v>18</v>
      </c>
      <c r="AB16" s="61">
        <v>22</v>
      </c>
      <c r="AC16" s="61">
        <v>30</v>
      </c>
      <c r="AD16" s="206">
        <f>SUM(R16:AC16)</f>
        <v>154</v>
      </c>
      <c r="AE16" s="61">
        <v>15</v>
      </c>
      <c r="AF16" s="61">
        <v>15</v>
      </c>
      <c r="AG16" s="61">
        <v>18</v>
      </c>
      <c r="AH16" s="61">
        <v>23</v>
      </c>
      <c r="AI16" s="61">
        <v>30</v>
      </c>
      <c r="AJ16" s="61">
        <v>30</v>
      </c>
      <c r="AK16" s="61">
        <v>40</v>
      </c>
      <c r="AL16" s="61">
        <v>55</v>
      </c>
      <c r="AM16" s="61">
        <v>70</v>
      </c>
      <c r="AN16" s="61">
        <v>90</v>
      </c>
      <c r="AO16" s="61">
        <v>120</v>
      </c>
      <c r="AP16" s="61">
        <v>120</v>
      </c>
      <c r="AQ16" s="206">
        <f>SUM(AE16:AP16)</f>
        <v>626</v>
      </c>
    </row>
    <row r="17" spans="2:43" x14ac:dyDescent="0.2">
      <c r="B17" s="46"/>
      <c r="C17" s="109" t="s">
        <v>35</v>
      </c>
      <c r="D17" s="149"/>
      <c r="E17" s="53"/>
      <c r="F17" s="53"/>
      <c r="G17" s="53"/>
      <c r="H17" s="53"/>
      <c r="I17" s="53"/>
      <c r="J17" s="53"/>
      <c r="K17" s="53"/>
      <c r="L17" s="53"/>
      <c r="M17" s="53"/>
      <c r="N17" s="53"/>
      <c r="O17" s="53">
        <v>200</v>
      </c>
      <c r="P17" s="53">
        <v>200</v>
      </c>
      <c r="Q17" s="63">
        <f>AVERAGE(E17:P17)</f>
        <v>200</v>
      </c>
      <c r="R17" s="53">
        <v>200</v>
      </c>
      <c r="S17" s="53">
        <v>200</v>
      </c>
      <c r="T17" s="53">
        <v>200</v>
      </c>
      <c r="U17" s="53">
        <v>200</v>
      </c>
      <c r="V17" s="53">
        <v>200</v>
      </c>
      <c r="W17" s="53">
        <v>200</v>
      </c>
      <c r="X17" s="53">
        <v>200</v>
      </c>
      <c r="Y17" s="53">
        <v>230</v>
      </c>
      <c r="Z17" s="53">
        <v>230</v>
      </c>
      <c r="AA17" s="53">
        <v>230</v>
      </c>
      <c r="AB17" s="53">
        <v>230</v>
      </c>
      <c r="AC17" s="53">
        <v>230</v>
      </c>
      <c r="AD17" s="63">
        <f>AVERAGE(R17:AC17)</f>
        <v>212.5</v>
      </c>
      <c r="AE17" s="53">
        <v>290</v>
      </c>
      <c r="AF17" s="53">
        <v>290</v>
      </c>
      <c r="AG17" s="53">
        <v>290</v>
      </c>
      <c r="AH17" s="53">
        <v>290</v>
      </c>
      <c r="AI17" s="53">
        <v>290</v>
      </c>
      <c r="AJ17" s="53">
        <v>290</v>
      </c>
      <c r="AK17" s="53">
        <v>290</v>
      </c>
      <c r="AL17" s="53">
        <v>290</v>
      </c>
      <c r="AM17" s="53">
        <v>290</v>
      </c>
      <c r="AN17" s="53">
        <v>290</v>
      </c>
      <c r="AO17" s="53">
        <v>290</v>
      </c>
      <c r="AP17" s="53">
        <v>290</v>
      </c>
      <c r="AQ17" s="63">
        <f>AVERAGE(AE17:AP17)</f>
        <v>290</v>
      </c>
    </row>
    <row r="18" spans="2:43" x14ac:dyDescent="0.2">
      <c r="B18" s="46"/>
      <c r="C18" s="107" t="s">
        <v>216</v>
      </c>
      <c r="D18" s="147"/>
      <c r="E18" s="97">
        <f t="shared" ref="E18:P18" si="3">E16*E17</f>
        <v>0</v>
      </c>
      <c r="F18" s="97">
        <f t="shared" si="3"/>
        <v>0</v>
      </c>
      <c r="G18" s="97">
        <f t="shared" si="3"/>
        <v>0</v>
      </c>
      <c r="H18" s="97">
        <f t="shared" si="3"/>
        <v>0</v>
      </c>
      <c r="I18" s="97">
        <f t="shared" si="3"/>
        <v>0</v>
      </c>
      <c r="J18" s="97">
        <f t="shared" si="3"/>
        <v>0</v>
      </c>
      <c r="K18" s="97">
        <f t="shared" si="3"/>
        <v>0</v>
      </c>
      <c r="L18" s="97">
        <f t="shared" si="3"/>
        <v>0</v>
      </c>
      <c r="M18" s="97">
        <f t="shared" si="3"/>
        <v>0</v>
      </c>
      <c r="N18" s="97">
        <f t="shared" si="3"/>
        <v>0</v>
      </c>
      <c r="O18" s="97">
        <f>O16*O17</f>
        <v>600</v>
      </c>
      <c r="P18" s="97">
        <f t="shared" si="3"/>
        <v>3000</v>
      </c>
      <c r="Q18" s="99">
        <f>SUM(E18:P18)</f>
        <v>3600</v>
      </c>
      <c r="R18" s="97">
        <f t="shared" ref="R18:AC18" si="4">R16*R17</f>
        <v>600</v>
      </c>
      <c r="S18" s="97">
        <f t="shared" si="4"/>
        <v>1000</v>
      </c>
      <c r="T18" s="97">
        <f t="shared" si="4"/>
        <v>1400</v>
      </c>
      <c r="U18" s="97">
        <f t="shared" si="4"/>
        <v>1400</v>
      </c>
      <c r="V18" s="97">
        <f t="shared" si="4"/>
        <v>2000</v>
      </c>
      <c r="W18" s="97">
        <f t="shared" si="4"/>
        <v>2000</v>
      </c>
      <c r="X18" s="97">
        <f t="shared" si="4"/>
        <v>2400</v>
      </c>
      <c r="Y18" s="97">
        <f t="shared" si="4"/>
        <v>3220</v>
      </c>
      <c r="Z18" s="97">
        <f t="shared" si="4"/>
        <v>3680</v>
      </c>
      <c r="AA18" s="97">
        <f t="shared" si="4"/>
        <v>4140</v>
      </c>
      <c r="AB18" s="97">
        <f t="shared" si="4"/>
        <v>5060</v>
      </c>
      <c r="AC18" s="97">
        <f t="shared" si="4"/>
        <v>6900</v>
      </c>
      <c r="AD18" s="99">
        <f>SUM(R18:AC18)</f>
        <v>33800</v>
      </c>
      <c r="AE18" s="97">
        <f t="shared" ref="AE18:AP18" si="5">AE16*AE17</f>
        <v>4350</v>
      </c>
      <c r="AF18" s="97">
        <f t="shared" si="5"/>
        <v>4350</v>
      </c>
      <c r="AG18" s="97">
        <f t="shared" si="5"/>
        <v>5220</v>
      </c>
      <c r="AH18" s="97">
        <f t="shared" si="5"/>
        <v>6670</v>
      </c>
      <c r="AI18" s="97">
        <f t="shared" si="5"/>
        <v>8700</v>
      </c>
      <c r="AJ18" s="97">
        <f t="shared" si="5"/>
        <v>8700</v>
      </c>
      <c r="AK18" s="97">
        <f t="shared" si="5"/>
        <v>11600</v>
      </c>
      <c r="AL18" s="97">
        <f t="shared" si="5"/>
        <v>15950</v>
      </c>
      <c r="AM18" s="97">
        <f t="shared" si="5"/>
        <v>20300</v>
      </c>
      <c r="AN18" s="97">
        <f t="shared" si="5"/>
        <v>26100</v>
      </c>
      <c r="AO18" s="97">
        <f t="shared" si="5"/>
        <v>34800</v>
      </c>
      <c r="AP18" s="97">
        <f t="shared" si="5"/>
        <v>34800</v>
      </c>
      <c r="AQ18" s="99">
        <f>SUM(AE18:AP18)</f>
        <v>181540</v>
      </c>
    </row>
    <row r="19" spans="2:43" x14ac:dyDescent="0.2">
      <c r="B19" s="47"/>
      <c r="C19" s="110" t="s">
        <v>107</v>
      </c>
      <c r="D19" s="166">
        <v>0.19</v>
      </c>
      <c r="E19" s="97">
        <f>E18*$D$19</f>
        <v>0</v>
      </c>
      <c r="F19" s="97">
        <f t="shared" ref="F19:O19" si="6">F18*$D$19</f>
        <v>0</v>
      </c>
      <c r="G19" s="97">
        <f t="shared" si="6"/>
        <v>0</v>
      </c>
      <c r="H19" s="97">
        <f t="shared" si="6"/>
        <v>0</v>
      </c>
      <c r="I19" s="97">
        <f t="shared" si="6"/>
        <v>0</v>
      </c>
      <c r="J19" s="97">
        <f t="shared" si="6"/>
        <v>0</v>
      </c>
      <c r="K19" s="97">
        <f t="shared" si="6"/>
        <v>0</v>
      </c>
      <c r="L19" s="97">
        <f t="shared" si="6"/>
        <v>0</v>
      </c>
      <c r="M19" s="97">
        <f t="shared" si="6"/>
        <v>0</v>
      </c>
      <c r="N19" s="97">
        <f t="shared" si="6"/>
        <v>0</v>
      </c>
      <c r="O19" s="97">
        <f t="shared" si="6"/>
        <v>114</v>
      </c>
      <c r="P19" s="97">
        <f>P18*$D$19</f>
        <v>570</v>
      </c>
      <c r="Q19" s="99">
        <f>SUM(E19:P19)</f>
        <v>684</v>
      </c>
      <c r="R19" s="97">
        <f t="shared" ref="R19:AC19" si="7">R18*$D$19</f>
        <v>114</v>
      </c>
      <c r="S19" s="97">
        <f t="shared" si="7"/>
        <v>190</v>
      </c>
      <c r="T19" s="97">
        <f t="shared" si="7"/>
        <v>266</v>
      </c>
      <c r="U19" s="97">
        <f t="shared" si="7"/>
        <v>266</v>
      </c>
      <c r="V19" s="97">
        <f t="shared" si="7"/>
        <v>380</v>
      </c>
      <c r="W19" s="97">
        <f t="shared" si="7"/>
        <v>380</v>
      </c>
      <c r="X19" s="97">
        <f t="shared" si="7"/>
        <v>456</v>
      </c>
      <c r="Y19" s="97">
        <f t="shared" si="7"/>
        <v>611.79999999999995</v>
      </c>
      <c r="Z19" s="97">
        <f t="shared" si="7"/>
        <v>699.2</v>
      </c>
      <c r="AA19" s="97">
        <f t="shared" si="7"/>
        <v>786.6</v>
      </c>
      <c r="AB19" s="97">
        <f t="shared" si="7"/>
        <v>961.4</v>
      </c>
      <c r="AC19" s="97">
        <f t="shared" si="7"/>
        <v>1311</v>
      </c>
      <c r="AD19" s="99">
        <f>SUM(R19:AC19)</f>
        <v>6422</v>
      </c>
      <c r="AE19" s="97">
        <f t="shared" ref="AE19:AP19" si="8">AE18*$D$19</f>
        <v>826.5</v>
      </c>
      <c r="AF19" s="97">
        <f t="shared" si="8"/>
        <v>826.5</v>
      </c>
      <c r="AG19" s="97">
        <f t="shared" si="8"/>
        <v>991.80000000000007</v>
      </c>
      <c r="AH19" s="97">
        <f t="shared" si="8"/>
        <v>1267.3</v>
      </c>
      <c r="AI19" s="97">
        <f t="shared" si="8"/>
        <v>1653</v>
      </c>
      <c r="AJ19" s="97">
        <f t="shared" si="8"/>
        <v>1653</v>
      </c>
      <c r="AK19" s="97">
        <f t="shared" si="8"/>
        <v>2204</v>
      </c>
      <c r="AL19" s="97">
        <f t="shared" si="8"/>
        <v>3030.5</v>
      </c>
      <c r="AM19" s="97">
        <f t="shared" si="8"/>
        <v>3857</v>
      </c>
      <c r="AN19" s="97">
        <f t="shared" si="8"/>
        <v>4959</v>
      </c>
      <c r="AO19" s="97">
        <f t="shared" si="8"/>
        <v>6612</v>
      </c>
      <c r="AP19" s="97">
        <f t="shared" si="8"/>
        <v>6612</v>
      </c>
      <c r="AQ19" s="99">
        <f>SUM(AE19:AP19)</f>
        <v>34492.6</v>
      </c>
    </row>
    <row r="20" spans="2:43" x14ac:dyDescent="0.2">
      <c r="B20" s="409" t="s">
        <v>217</v>
      </c>
      <c r="C20" s="410"/>
      <c r="D20" s="150"/>
      <c r="E20" s="474"/>
      <c r="F20" s="474"/>
      <c r="G20" s="474"/>
      <c r="H20" s="474"/>
      <c r="I20" s="474"/>
      <c r="J20" s="474"/>
      <c r="K20" s="474"/>
      <c r="L20" s="474"/>
      <c r="M20" s="474"/>
      <c r="N20" s="474"/>
      <c r="O20" s="474"/>
      <c r="P20" s="474"/>
      <c r="Q20" s="63"/>
      <c r="R20" s="473"/>
      <c r="S20" s="445"/>
      <c r="T20" s="445"/>
      <c r="U20" s="445"/>
      <c r="V20" s="445"/>
      <c r="W20" s="445"/>
      <c r="X20" s="445"/>
      <c r="Y20" s="445"/>
      <c r="Z20" s="445"/>
      <c r="AA20" s="445"/>
      <c r="AB20" s="445"/>
      <c r="AC20" s="446"/>
      <c r="AD20" s="63"/>
      <c r="AE20" s="473"/>
      <c r="AF20" s="445"/>
      <c r="AG20" s="445"/>
      <c r="AH20" s="445"/>
      <c r="AI20" s="445"/>
      <c r="AJ20" s="445"/>
      <c r="AK20" s="445"/>
      <c r="AL20" s="445"/>
      <c r="AM20" s="445"/>
      <c r="AN20" s="445"/>
      <c r="AO20" s="445"/>
      <c r="AP20" s="446"/>
      <c r="AQ20" s="63"/>
    </row>
    <row r="21" spans="2:43" x14ac:dyDescent="0.2">
      <c r="B21" s="46"/>
      <c r="C21" s="109" t="s">
        <v>252</v>
      </c>
      <c r="D21" s="147"/>
      <c r="E21" s="61">
        <f t="shared" ref="E21:P21" si="9">E22</f>
        <v>0</v>
      </c>
      <c r="F21" s="61">
        <f t="shared" si="9"/>
        <v>0</v>
      </c>
      <c r="G21" s="61">
        <f t="shared" si="9"/>
        <v>0</v>
      </c>
      <c r="H21" s="61">
        <f t="shared" si="9"/>
        <v>0</v>
      </c>
      <c r="I21" s="61">
        <f t="shared" si="9"/>
        <v>0</v>
      </c>
      <c r="J21" s="61">
        <f t="shared" si="9"/>
        <v>0</v>
      </c>
      <c r="K21" s="61">
        <f t="shared" si="9"/>
        <v>0</v>
      </c>
      <c r="L21" s="61">
        <f t="shared" si="9"/>
        <v>0</v>
      </c>
      <c r="M21" s="61">
        <f t="shared" si="9"/>
        <v>0</v>
      </c>
      <c r="N21" s="61">
        <f t="shared" si="9"/>
        <v>0</v>
      </c>
      <c r="O21" s="61">
        <f t="shared" si="9"/>
        <v>0</v>
      </c>
      <c r="P21" s="61">
        <f t="shared" si="9"/>
        <v>0</v>
      </c>
      <c r="Q21" s="206">
        <f>SUM(E21:P21)</f>
        <v>0</v>
      </c>
      <c r="R21" s="61">
        <f t="shared" ref="R21:AC21" si="10">R22</f>
        <v>0</v>
      </c>
      <c r="S21" s="61">
        <f t="shared" si="10"/>
        <v>0</v>
      </c>
      <c r="T21" s="61">
        <f t="shared" si="10"/>
        <v>0</v>
      </c>
      <c r="U21" s="61">
        <f t="shared" si="10"/>
        <v>0</v>
      </c>
      <c r="V21" s="61">
        <f t="shared" si="10"/>
        <v>5</v>
      </c>
      <c r="W21" s="61">
        <f t="shared" si="10"/>
        <v>3</v>
      </c>
      <c r="X21" s="61">
        <f t="shared" si="10"/>
        <v>3</v>
      </c>
      <c r="Y21" s="61">
        <f t="shared" si="10"/>
        <v>5</v>
      </c>
      <c r="Z21" s="61">
        <f t="shared" si="10"/>
        <v>5</v>
      </c>
      <c r="AA21" s="61">
        <f t="shared" si="10"/>
        <v>7</v>
      </c>
      <c r="AB21" s="61">
        <f t="shared" si="10"/>
        <v>10</v>
      </c>
      <c r="AC21" s="61">
        <f t="shared" si="10"/>
        <v>10</v>
      </c>
      <c r="AD21" s="206">
        <f>SUM(R21:AC21)</f>
        <v>48</v>
      </c>
      <c r="AE21" s="61">
        <f t="shared" ref="AE21:AP21" si="11">AE22</f>
        <v>5</v>
      </c>
      <c r="AF21" s="61">
        <f t="shared" si="11"/>
        <v>7</v>
      </c>
      <c r="AG21" s="61">
        <f t="shared" si="11"/>
        <v>10</v>
      </c>
      <c r="AH21" s="61">
        <f t="shared" si="11"/>
        <v>15</v>
      </c>
      <c r="AI21" s="61">
        <f t="shared" si="11"/>
        <v>22</v>
      </c>
      <c r="AJ21" s="61">
        <f t="shared" si="11"/>
        <v>28</v>
      </c>
      <c r="AK21" s="61">
        <f t="shared" si="11"/>
        <v>28</v>
      </c>
      <c r="AL21" s="61">
        <f t="shared" si="11"/>
        <v>35</v>
      </c>
      <c r="AM21" s="61">
        <f t="shared" si="11"/>
        <v>45</v>
      </c>
      <c r="AN21" s="61">
        <f t="shared" si="11"/>
        <v>50</v>
      </c>
      <c r="AO21" s="61">
        <f t="shared" si="11"/>
        <v>60</v>
      </c>
      <c r="AP21" s="61">
        <f t="shared" si="11"/>
        <v>80</v>
      </c>
      <c r="AQ21" s="206">
        <f>SUM(AE21:AP21)</f>
        <v>385</v>
      </c>
    </row>
    <row r="22" spans="2:43" x14ac:dyDescent="0.2">
      <c r="B22" s="46"/>
      <c r="C22" s="108" t="s">
        <v>34</v>
      </c>
      <c r="D22" s="149"/>
      <c r="E22" s="61"/>
      <c r="F22" s="61"/>
      <c r="G22" s="61"/>
      <c r="H22" s="61"/>
      <c r="I22" s="61"/>
      <c r="J22" s="61"/>
      <c r="K22" s="61"/>
      <c r="L22" s="61"/>
      <c r="M22" s="61"/>
      <c r="N22" s="61"/>
      <c r="O22" s="61"/>
      <c r="P22" s="61"/>
      <c r="Q22" s="206">
        <f>SUM(E22:P22)</f>
        <v>0</v>
      </c>
      <c r="R22" s="61"/>
      <c r="S22" s="61"/>
      <c r="T22" s="61"/>
      <c r="U22" s="61"/>
      <c r="V22" s="61">
        <v>5</v>
      </c>
      <c r="W22" s="61">
        <v>3</v>
      </c>
      <c r="X22" s="61">
        <v>3</v>
      </c>
      <c r="Y22" s="61">
        <v>5</v>
      </c>
      <c r="Z22" s="61">
        <v>5</v>
      </c>
      <c r="AA22" s="61">
        <v>7</v>
      </c>
      <c r="AB22" s="61">
        <v>10</v>
      </c>
      <c r="AC22" s="61">
        <v>10</v>
      </c>
      <c r="AD22" s="206">
        <f>SUM(R22:AC22)</f>
        <v>48</v>
      </c>
      <c r="AE22" s="61">
        <v>5</v>
      </c>
      <c r="AF22" s="61">
        <v>7</v>
      </c>
      <c r="AG22" s="61">
        <v>10</v>
      </c>
      <c r="AH22" s="61">
        <v>15</v>
      </c>
      <c r="AI22" s="61">
        <v>22</v>
      </c>
      <c r="AJ22" s="61">
        <v>28</v>
      </c>
      <c r="AK22" s="61">
        <v>28</v>
      </c>
      <c r="AL22" s="61">
        <v>35</v>
      </c>
      <c r="AM22" s="61">
        <v>45</v>
      </c>
      <c r="AN22" s="61">
        <v>50</v>
      </c>
      <c r="AO22" s="61">
        <v>60</v>
      </c>
      <c r="AP22" s="61">
        <v>80</v>
      </c>
      <c r="AQ22" s="206">
        <f>SUM(AE22:AP22)</f>
        <v>385</v>
      </c>
    </row>
    <row r="23" spans="2:43" x14ac:dyDescent="0.2">
      <c r="B23" s="46"/>
      <c r="C23" s="109" t="s">
        <v>35</v>
      </c>
      <c r="D23" s="149"/>
      <c r="E23" s="53"/>
      <c r="F23" s="53"/>
      <c r="G23" s="53"/>
      <c r="H23" s="53"/>
      <c r="I23" s="53"/>
      <c r="J23" s="53"/>
      <c r="K23" s="53"/>
      <c r="L23" s="53"/>
      <c r="M23" s="53"/>
      <c r="N23" s="53"/>
      <c r="O23" s="53"/>
      <c r="P23" s="53"/>
      <c r="Q23" s="63"/>
      <c r="R23" s="53"/>
      <c r="S23" s="53"/>
      <c r="T23" s="53"/>
      <c r="U23" s="53"/>
      <c r="V23" s="53">
        <v>200</v>
      </c>
      <c r="W23" s="53">
        <v>200</v>
      </c>
      <c r="X23" s="53">
        <v>200</v>
      </c>
      <c r="Y23" s="53">
        <v>230</v>
      </c>
      <c r="Z23" s="53">
        <v>230</v>
      </c>
      <c r="AA23" s="53">
        <v>230</v>
      </c>
      <c r="AB23" s="53">
        <v>230</v>
      </c>
      <c r="AC23" s="53">
        <v>230</v>
      </c>
      <c r="AD23" s="63">
        <f>AVERAGE(R23:AC23)</f>
        <v>218.75</v>
      </c>
      <c r="AE23" s="53">
        <v>290</v>
      </c>
      <c r="AF23" s="53">
        <v>290</v>
      </c>
      <c r="AG23" s="53">
        <v>290</v>
      </c>
      <c r="AH23" s="53">
        <v>290</v>
      </c>
      <c r="AI23" s="53">
        <v>290</v>
      </c>
      <c r="AJ23" s="53">
        <v>290</v>
      </c>
      <c r="AK23" s="53">
        <v>290</v>
      </c>
      <c r="AL23" s="53">
        <v>290</v>
      </c>
      <c r="AM23" s="53">
        <v>290</v>
      </c>
      <c r="AN23" s="53">
        <v>290</v>
      </c>
      <c r="AO23" s="53">
        <v>290</v>
      </c>
      <c r="AP23" s="53">
        <v>290</v>
      </c>
      <c r="AQ23" s="63">
        <f>AVERAGE(AE23:AP23)</f>
        <v>290</v>
      </c>
    </row>
    <row r="24" spans="2:43" x14ac:dyDescent="0.2">
      <c r="B24" s="46"/>
      <c r="C24" s="107" t="s">
        <v>218</v>
      </c>
      <c r="D24" s="147"/>
      <c r="E24" s="97">
        <f>E22*E23</f>
        <v>0</v>
      </c>
      <c r="F24" s="97">
        <f t="shared" ref="F24:P24" si="12">F22*F23</f>
        <v>0</v>
      </c>
      <c r="G24" s="97">
        <f t="shared" si="12"/>
        <v>0</v>
      </c>
      <c r="H24" s="97">
        <f t="shared" si="12"/>
        <v>0</v>
      </c>
      <c r="I24" s="97">
        <f t="shared" si="12"/>
        <v>0</v>
      </c>
      <c r="J24" s="97">
        <f t="shared" si="12"/>
        <v>0</v>
      </c>
      <c r="K24" s="97">
        <f t="shared" si="12"/>
        <v>0</v>
      </c>
      <c r="L24" s="97">
        <f t="shared" si="12"/>
        <v>0</v>
      </c>
      <c r="M24" s="97">
        <f t="shared" si="12"/>
        <v>0</v>
      </c>
      <c r="N24" s="97">
        <f t="shared" si="12"/>
        <v>0</v>
      </c>
      <c r="O24" s="97">
        <f t="shared" si="12"/>
        <v>0</v>
      </c>
      <c r="P24" s="97">
        <f t="shared" si="12"/>
        <v>0</v>
      </c>
      <c r="Q24" s="99">
        <f>SUM(E24:P24)</f>
        <v>0</v>
      </c>
      <c r="R24" s="97">
        <f>R22*R23</f>
        <v>0</v>
      </c>
      <c r="S24" s="97">
        <f t="shared" ref="S24:AC24" si="13">S22*S23</f>
        <v>0</v>
      </c>
      <c r="T24" s="97">
        <f t="shared" si="13"/>
        <v>0</v>
      </c>
      <c r="U24" s="97">
        <f t="shared" si="13"/>
        <v>0</v>
      </c>
      <c r="V24" s="97">
        <f t="shared" si="13"/>
        <v>1000</v>
      </c>
      <c r="W24" s="97">
        <f t="shared" si="13"/>
        <v>600</v>
      </c>
      <c r="X24" s="97">
        <f t="shared" si="13"/>
        <v>600</v>
      </c>
      <c r="Y24" s="97">
        <f t="shared" si="13"/>
        <v>1150</v>
      </c>
      <c r="Z24" s="97">
        <f t="shared" si="13"/>
        <v>1150</v>
      </c>
      <c r="AA24" s="97">
        <f t="shared" si="13"/>
        <v>1610</v>
      </c>
      <c r="AB24" s="97">
        <f t="shared" si="13"/>
        <v>2300</v>
      </c>
      <c r="AC24" s="97">
        <f t="shared" si="13"/>
        <v>2300</v>
      </c>
      <c r="AD24" s="99">
        <f>SUM(R24:AC24)</f>
        <v>10710</v>
      </c>
      <c r="AE24" s="97">
        <f>AE22*AE23</f>
        <v>1450</v>
      </c>
      <c r="AF24" s="97">
        <f t="shared" ref="AF24:AP24" si="14">AF22*AF23</f>
        <v>2030</v>
      </c>
      <c r="AG24" s="97">
        <f t="shared" si="14"/>
        <v>2900</v>
      </c>
      <c r="AH24" s="97">
        <f t="shared" si="14"/>
        <v>4350</v>
      </c>
      <c r="AI24" s="97">
        <f t="shared" si="14"/>
        <v>6380</v>
      </c>
      <c r="AJ24" s="97">
        <f t="shared" si="14"/>
        <v>8120</v>
      </c>
      <c r="AK24" s="97">
        <f t="shared" si="14"/>
        <v>8120</v>
      </c>
      <c r="AL24" s="97">
        <f t="shared" si="14"/>
        <v>10150</v>
      </c>
      <c r="AM24" s="97">
        <f t="shared" si="14"/>
        <v>13050</v>
      </c>
      <c r="AN24" s="97">
        <f t="shared" si="14"/>
        <v>14500</v>
      </c>
      <c r="AO24" s="97">
        <f t="shared" si="14"/>
        <v>17400</v>
      </c>
      <c r="AP24" s="97">
        <f t="shared" si="14"/>
        <v>23200</v>
      </c>
      <c r="AQ24" s="99">
        <f>SUM(AE24:AP24)</f>
        <v>111650</v>
      </c>
    </row>
    <row r="25" spans="2:43" x14ac:dyDescent="0.2">
      <c r="B25" s="47"/>
      <c r="C25" s="110" t="s">
        <v>107</v>
      </c>
      <c r="D25" s="166">
        <v>0.19</v>
      </c>
      <c r="E25" s="97">
        <f>E24*$D$25</f>
        <v>0</v>
      </c>
      <c r="F25" s="97">
        <f t="shared" ref="F25:P25" si="15">F24*$D$25</f>
        <v>0</v>
      </c>
      <c r="G25" s="97">
        <f t="shared" si="15"/>
        <v>0</v>
      </c>
      <c r="H25" s="97">
        <f t="shared" si="15"/>
        <v>0</v>
      </c>
      <c r="I25" s="97">
        <f t="shared" si="15"/>
        <v>0</v>
      </c>
      <c r="J25" s="97">
        <f t="shared" si="15"/>
        <v>0</v>
      </c>
      <c r="K25" s="97">
        <f t="shared" si="15"/>
        <v>0</v>
      </c>
      <c r="L25" s="97">
        <f t="shared" si="15"/>
        <v>0</v>
      </c>
      <c r="M25" s="97">
        <f t="shared" si="15"/>
        <v>0</v>
      </c>
      <c r="N25" s="97">
        <f t="shared" si="15"/>
        <v>0</v>
      </c>
      <c r="O25" s="97">
        <f t="shared" si="15"/>
        <v>0</v>
      </c>
      <c r="P25" s="97">
        <f t="shared" si="15"/>
        <v>0</v>
      </c>
      <c r="Q25" s="99">
        <f>SUM(E25:P25)</f>
        <v>0</v>
      </c>
      <c r="R25" s="97">
        <f t="shared" ref="R25:AC25" si="16">R24*$D$25</f>
        <v>0</v>
      </c>
      <c r="S25" s="97">
        <f t="shared" si="16"/>
        <v>0</v>
      </c>
      <c r="T25" s="97">
        <f t="shared" si="16"/>
        <v>0</v>
      </c>
      <c r="U25" s="97">
        <f t="shared" si="16"/>
        <v>0</v>
      </c>
      <c r="V25" s="97">
        <f t="shared" si="16"/>
        <v>190</v>
      </c>
      <c r="W25" s="97">
        <f t="shared" si="16"/>
        <v>114</v>
      </c>
      <c r="X25" s="97">
        <f t="shared" si="16"/>
        <v>114</v>
      </c>
      <c r="Y25" s="97">
        <f t="shared" si="16"/>
        <v>218.5</v>
      </c>
      <c r="Z25" s="97">
        <f t="shared" si="16"/>
        <v>218.5</v>
      </c>
      <c r="AA25" s="97">
        <f t="shared" si="16"/>
        <v>305.89999999999998</v>
      </c>
      <c r="AB25" s="97">
        <f t="shared" si="16"/>
        <v>437</v>
      </c>
      <c r="AC25" s="97">
        <f t="shared" si="16"/>
        <v>437</v>
      </c>
      <c r="AD25" s="99">
        <f>SUM(R25:AC25)</f>
        <v>2034.9</v>
      </c>
      <c r="AE25" s="97">
        <f t="shared" ref="AE25:AP25" si="17">AE24*$D$25</f>
        <v>275.5</v>
      </c>
      <c r="AF25" s="97">
        <f t="shared" si="17"/>
        <v>385.7</v>
      </c>
      <c r="AG25" s="97">
        <f t="shared" si="17"/>
        <v>551</v>
      </c>
      <c r="AH25" s="97">
        <f t="shared" si="17"/>
        <v>826.5</v>
      </c>
      <c r="AI25" s="97">
        <f t="shared" si="17"/>
        <v>1212.2</v>
      </c>
      <c r="AJ25" s="97">
        <f t="shared" si="17"/>
        <v>1542.8</v>
      </c>
      <c r="AK25" s="97">
        <f t="shared" si="17"/>
        <v>1542.8</v>
      </c>
      <c r="AL25" s="97">
        <f t="shared" si="17"/>
        <v>1928.5</v>
      </c>
      <c r="AM25" s="97">
        <f t="shared" si="17"/>
        <v>2479.5</v>
      </c>
      <c r="AN25" s="97">
        <f t="shared" si="17"/>
        <v>2755</v>
      </c>
      <c r="AO25" s="97">
        <f t="shared" si="17"/>
        <v>3306</v>
      </c>
      <c r="AP25" s="97">
        <f t="shared" si="17"/>
        <v>4408</v>
      </c>
      <c r="AQ25" s="99">
        <f>SUM(AE25:AP25)</f>
        <v>21213.5</v>
      </c>
    </row>
    <row r="26" spans="2:43" x14ac:dyDescent="0.2">
      <c r="B26" s="409" t="s">
        <v>219</v>
      </c>
      <c r="C26" s="410"/>
      <c r="D26" s="151"/>
      <c r="E26" s="474"/>
      <c r="F26" s="474"/>
      <c r="G26" s="474"/>
      <c r="H26" s="474"/>
      <c r="I26" s="474"/>
      <c r="J26" s="474"/>
      <c r="K26" s="474"/>
      <c r="L26" s="474"/>
      <c r="M26" s="474"/>
      <c r="N26" s="474"/>
      <c r="O26" s="474"/>
      <c r="P26" s="474"/>
      <c r="Q26" s="63"/>
      <c r="R26" s="473"/>
      <c r="S26" s="445"/>
      <c r="T26" s="445"/>
      <c r="U26" s="445"/>
      <c r="V26" s="445"/>
      <c r="W26" s="445"/>
      <c r="X26" s="445"/>
      <c r="Y26" s="445"/>
      <c r="Z26" s="445"/>
      <c r="AA26" s="445"/>
      <c r="AB26" s="445"/>
      <c r="AC26" s="446"/>
      <c r="AD26" s="63"/>
      <c r="AE26" s="473"/>
      <c r="AF26" s="445"/>
      <c r="AG26" s="445"/>
      <c r="AH26" s="445"/>
      <c r="AI26" s="445"/>
      <c r="AJ26" s="445"/>
      <c r="AK26" s="445"/>
      <c r="AL26" s="445"/>
      <c r="AM26" s="445"/>
      <c r="AN26" s="445"/>
      <c r="AO26" s="445"/>
      <c r="AP26" s="446"/>
      <c r="AQ26" s="63"/>
    </row>
    <row r="27" spans="2:43" x14ac:dyDescent="0.2">
      <c r="B27" s="46"/>
      <c r="C27" s="109" t="s">
        <v>252</v>
      </c>
      <c r="D27" s="153"/>
      <c r="E27" s="61">
        <f t="shared" ref="E27:P27" si="18">E28</f>
        <v>0</v>
      </c>
      <c r="F27" s="61">
        <f t="shared" si="18"/>
        <v>0</v>
      </c>
      <c r="G27" s="61">
        <f t="shared" si="18"/>
        <v>0</v>
      </c>
      <c r="H27" s="61">
        <f t="shared" si="18"/>
        <v>0</v>
      </c>
      <c r="I27" s="61">
        <f t="shared" si="18"/>
        <v>0</v>
      </c>
      <c r="J27" s="61">
        <f t="shared" si="18"/>
        <v>0</v>
      </c>
      <c r="K27" s="61">
        <f t="shared" si="18"/>
        <v>0</v>
      </c>
      <c r="L27" s="61">
        <f t="shared" si="18"/>
        <v>0</v>
      </c>
      <c r="M27" s="61">
        <f t="shared" si="18"/>
        <v>0</v>
      </c>
      <c r="N27" s="61">
        <f t="shared" si="18"/>
        <v>0</v>
      </c>
      <c r="O27" s="61">
        <f t="shared" si="18"/>
        <v>0</v>
      </c>
      <c r="P27" s="61">
        <f t="shared" si="18"/>
        <v>0</v>
      </c>
      <c r="Q27" s="206">
        <f>SUM(E27:P27)</f>
        <v>0</v>
      </c>
      <c r="R27" s="61">
        <f t="shared" ref="R27:AC27" si="19">R28</f>
        <v>0</v>
      </c>
      <c r="S27" s="61">
        <f t="shared" si="19"/>
        <v>0</v>
      </c>
      <c r="T27" s="61">
        <f t="shared" si="19"/>
        <v>0</v>
      </c>
      <c r="U27" s="61">
        <f t="shared" si="19"/>
        <v>0</v>
      </c>
      <c r="V27" s="61">
        <f t="shared" si="19"/>
        <v>0</v>
      </c>
      <c r="W27" s="61">
        <f t="shared" si="19"/>
        <v>0</v>
      </c>
      <c r="X27" s="61">
        <f t="shared" si="19"/>
        <v>0</v>
      </c>
      <c r="Y27" s="61">
        <f t="shared" si="19"/>
        <v>0</v>
      </c>
      <c r="Z27" s="61">
        <f t="shared" si="19"/>
        <v>0</v>
      </c>
      <c r="AA27" s="61">
        <f t="shared" si="19"/>
        <v>0</v>
      </c>
      <c r="AB27" s="61">
        <f t="shared" si="19"/>
        <v>5</v>
      </c>
      <c r="AC27" s="61">
        <f t="shared" si="19"/>
        <v>5</v>
      </c>
      <c r="AD27" s="206">
        <f>SUM(R27:AC27)</f>
        <v>10</v>
      </c>
      <c r="AE27" s="61">
        <f t="shared" ref="AE27:AP27" si="20">AE28</f>
        <v>3</v>
      </c>
      <c r="AF27" s="61">
        <f t="shared" si="20"/>
        <v>4</v>
      </c>
      <c r="AG27" s="61">
        <f t="shared" si="20"/>
        <v>5</v>
      </c>
      <c r="AH27" s="61">
        <f t="shared" si="20"/>
        <v>10</v>
      </c>
      <c r="AI27" s="61">
        <f t="shared" si="20"/>
        <v>15</v>
      </c>
      <c r="AJ27" s="61">
        <f t="shared" si="20"/>
        <v>22</v>
      </c>
      <c r="AK27" s="61">
        <f t="shared" si="20"/>
        <v>30</v>
      </c>
      <c r="AL27" s="61">
        <f t="shared" si="20"/>
        <v>35</v>
      </c>
      <c r="AM27" s="61">
        <f t="shared" si="20"/>
        <v>39</v>
      </c>
      <c r="AN27" s="61">
        <f t="shared" si="20"/>
        <v>45</v>
      </c>
      <c r="AO27" s="61">
        <f t="shared" si="20"/>
        <v>60</v>
      </c>
      <c r="AP27" s="61">
        <f t="shared" si="20"/>
        <v>65</v>
      </c>
      <c r="AQ27" s="206">
        <f>SUM(AE26:AP26)</f>
        <v>0</v>
      </c>
    </row>
    <row r="28" spans="2:43" x14ac:dyDescent="0.2">
      <c r="B28" s="46"/>
      <c r="C28" s="108" t="s">
        <v>34</v>
      </c>
      <c r="D28" s="152"/>
      <c r="E28" s="61"/>
      <c r="F28" s="61"/>
      <c r="G28" s="61"/>
      <c r="H28" s="61"/>
      <c r="I28" s="61"/>
      <c r="J28" s="61"/>
      <c r="K28" s="61"/>
      <c r="L28" s="61"/>
      <c r="M28" s="61"/>
      <c r="N28" s="61"/>
      <c r="O28" s="61"/>
      <c r="P28" s="61"/>
      <c r="Q28" s="206">
        <f>SUM(E28:P28)</f>
        <v>0</v>
      </c>
      <c r="R28" s="61"/>
      <c r="S28" s="61"/>
      <c r="T28" s="61"/>
      <c r="U28" s="61"/>
      <c r="V28" s="61"/>
      <c r="W28" s="61"/>
      <c r="X28" s="61"/>
      <c r="Y28" s="61"/>
      <c r="Z28" s="61"/>
      <c r="AA28" s="61"/>
      <c r="AB28" s="61">
        <v>5</v>
      </c>
      <c r="AC28" s="61">
        <v>5</v>
      </c>
      <c r="AD28" s="206">
        <f>SUM(R28:AC28)</f>
        <v>10</v>
      </c>
      <c r="AE28" s="61">
        <v>3</v>
      </c>
      <c r="AF28" s="61">
        <v>4</v>
      </c>
      <c r="AG28" s="61">
        <v>5</v>
      </c>
      <c r="AH28" s="61">
        <v>10</v>
      </c>
      <c r="AI28" s="61">
        <v>15</v>
      </c>
      <c r="AJ28" s="61">
        <v>22</v>
      </c>
      <c r="AK28" s="61">
        <v>30</v>
      </c>
      <c r="AL28" s="61">
        <v>35</v>
      </c>
      <c r="AM28" s="61">
        <v>39</v>
      </c>
      <c r="AN28" s="61">
        <v>45</v>
      </c>
      <c r="AO28" s="61">
        <v>60</v>
      </c>
      <c r="AP28" s="61">
        <v>65</v>
      </c>
      <c r="AQ28" s="206">
        <f>SUM(AE28:AP28)</f>
        <v>333</v>
      </c>
    </row>
    <row r="29" spans="2:43" x14ac:dyDescent="0.2">
      <c r="B29" s="46"/>
      <c r="C29" s="109" t="s">
        <v>35</v>
      </c>
      <c r="D29" s="152"/>
      <c r="E29" s="53"/>
      <c r="F29" s="53"/>
      <c r="G29" s="53"/>
      <c r="H29" s="53"/>
      <c r="I29" s="53"/>
      <c r="J29" s="53"/>
      <c r="K29" s="53"/>
      <c r="L29" s="53"/>
      <c r="M29" s="53"/>
      <c r="N29" s="53"/>
      <c r="O29" s="53"/>
      <c r="P29" s="53"/>
      <c r="Q29" s="63"/>
      <c r="R29" s="53"/>
      <c r="S29" s="53"/>
      <c r="T29" s="53"/>
      <c r="U29" s="53"/>
      <c r="V29" s="53"/>
      <c r="W29" s="53"/>
      <c r="X29" s="53"/>
      <c r="Y29" s="53"/>
      <c r="Z29" s="53"/>
      <c r="AA29" s="53"/>
      <c r="AB29" s="53">
        <v>230</v>
      </c>
      <c r="AC29" s="53">
        <v>230</v>
      </c>
      <c r="AD29" s="63">
        <f>AVERAGE(R29:AC29)</f>
        <v>230</v>
      </c>
      <c r="AE29" s="53">
        <v>290</v>
      </c>
      <c r="AF29" s="53">
        <v>290</v>
      </c>
      <c r="AG29" s="53">
        <v>290</v>
      </c>
      <c r="AH29" s="53">
        <v>290</v>
      </c>
      <c r="AI29" s="53">
        <v>290</v>
      </c>
      <c r="AJ29" s="53">
        <v>290</v>
      </c>
      <c r="AK29" s="53">
        <v>290</v>
      </c>
      <c r="AL29" s="53">
        <v>290</v>
      </c>
      <c r="AM29" s="53">
        <v>290</v>
      </c>
      <c r="AN29" s="53">
        <v>290</v>
      </c>
      <c r="AO29" s="53">
        <v>290</v>
      </c>
      <c r="AP29" s="53">
        <v>290</v>
      </c>
      <c r="AQ29" s="63">
        <f>AVERAGE(AE29:AP29)</f>
        <v>290</v>
      </c>
    </row>
    <row r="30" spans="2:43" x14ac:dyDescent="0.2">
      <c r="B30" s="46"/>
      <c r="C30" s="173" t="s">
        <v>220</v>
      </c>
      <c r="D30" s="153"/>
      <c r="E30" s="97">
        <f>E28*E29</f>
        <v>0</v>
      </c>
      <c r="F30" s="97">
        <f>F28*F29</f>
        <v>0</v>
      </c>
      <c r="G30" s="97">
        <f t="shared" ref="G30:P30" si="21">G28*G29</f>
        <v>0</v>
      </c>
      <c r="H30" s="97">
        <f t="shared" si="21"/>
        <v>0</v>
      </c>
      <c r="I30" s="97">
        <f t="shared" si="21"/>
        <v>0</v>
      </c>
      <c r="J30" s="97">
        <f t="shared" si="21"/>
        <v>0</v>
      </c>
      <c r="K30" s="97">
        <f>K28*K29</f>
        <v>0</v>
      </c>
      <c r="L30" s="97">
        <f t="shared" si="21"/>
        <v>0</v>
      </c>
      <c r="M30" s="97">
        <f t="shared" si="21"/>
        <v>0</v>
      </c>
      <c r="N30" s="97">
        <f t="shared" si="21"/>
        <v>0</v>
      </c>
      <c r="O30" s="97">
        <f t="shared" si="21"/>
        <v>0</v>
      </c>
      <c r="P30" s="97">
        <f t="shared" si="21"/>
        <v>0</v>
      </c>
      <c r="Q30" s="99">
        <f>SUM(E30:P30)</f>
        <v>0</v>
      </c>
      <c r="R30" s="97">
        <f>R28*R29</f>
        <v>0</v>
      </c>
      <c r="S30" s="97">
        <f t="shared" ref="S30:AC30" si="22">S28*S29</f>
        <v>0</v>
      </c>
      <c r="T30" s="97">
        <f t="shared" si="22"/>
        <v>0</v>
      </c>
      <c r="U30" s="97">
        <f t="shared" si="22"/>
        <v>0</v>
      </c>
      <c r="V30" s="97">
        <f t="shared" si="22"/>
        <v>0</v>
      </c>
      <c r="W30" s="97">
        <f t="shared" si="22"/>
        <v>0</v>
      </c>
      <c r="X30" s="97">
        <f t="shared" si="22"/>
        <v>0</v>
      </c>
      <c r="Y30" s="97">
        <f>Y28*Y29</f>
        <v>0</v>
      </c>
      <c r="Z30" s="97">
        <f t="shared" si="22"/>
        <v>0</v>
      </c>
      <c r="AA30" s="97">
        <f t="shared" si="22"/>
        <v>0</v>
      </c>
      <c r="AB30" s="97">
        <f t="shared" si="22"/>
        <v>1150</v>
      </c>
      <c r="AC30" s="97">
        <f t="shared" si="22"/>
        <v>1150</v>
      </c>
      <c r="AD30" s="99">
        <f>SUM(R30:AC30)</f>
        <v>2300</v>
      </c>
      <c r="AE30" s="97">
        <f>AE28*AE29</f>
        <v>870</v>
      </c>
      <c r="AF30" s="97">
        <f t="shared" ref="AF30:AP30" si="23">AF28*AF29</f>
        <v>1160</v>
      </c>
      <c r="AG30" s="97">
        <f t="shared" si="23"/>
        <v>1450</v>
      </c>
      <c r="AH30" s="97">
        <f t="shared" si="23"/>
        <v>2900</v>
      </c>
      <c r="AI30" s="97">
        <f t="shared" si="23"/>
        <v>4350</v>
      </c>
      <c r="AJ30" s="97">
        <f t="shared" si="23"/>
        <v>6380</v>
      </c>
      <c r="AK30" s="97">
        <f t="shared" si="23"/>
        <v>8700</v>
      </c>
      <c r="AL30" s="97">
        <f t="shared" si="23"/>
        <v>10150</v>
      </c>
      <c r="AM30" s="97">
        <f t="shared" si="23"/>
        <v>11310</v>
      </c>
      <c r="AN30" s="97">
        <f t="shared" si="23"/>
        <v>13050</v>
      </c>
      <c r="AO30" s="97">
        <f t="shared" si="23"/>
        <v>17400</v>
      </c>
      <c r="AP30" s="97">
        <f t="shared" si="23"/>
        <v>18850</v>
      </c>
      <c r="AQ30" s="99">
        <f>SUM(AE30:AP30)</f>
        <v>96570</v>
      </c>
    </row>
    <row r="31" spans="2:43" x14ac:dyDescent="0.2">
      <c r="B31" s="47"/>
      <c r="C31" s="110" t="s">
        <v>107</v>
      </c>
      <c r="D31" s="166">
        <v>0.19</v>
      </c>
      <c r="E31" s="97">
        <f>E30*$D$31</f>
        <v>0</v>
      </c>
      <c r="F31" s="97">
        <f>F30*$D$31</f>
        <v>0</v>
      </c>
      <c r="G31" s="97">
        <f t="shared" ref="G31:P31" si="24">G30*$D$31</f>
        <v>0</v>
      </c>
      <c r="H31" s="97">
        <f t="shared" si="24"/>
        <v>0</v>
      </c>
      <c r="I31" s="97">
        <f t="shared" si="24"/>
        <v>0</v>
      </c>
      <c r="J31" s="97">
        <f t="shared" si="24"/>
        <v>0</v>
      </c>
      <c r="K31" s="97">
        <f t="shared" si="24"/>
        <v>0</v>
      </c>
      <c r="L31" s="97">
        <f t="shared" si="24"/>
        <v>0</v>
      </c>
      <c r="M31" s="97">
        <f t="shared" si="24"/>
        <v>0</v>
      </c>
      <c r="N31" s="97">
        <f t="shared" si="24"/>
        <v>0</v>
      </c>
      <c r="O31" s="97">
        <f t="shared" si="24"/>
        <v>0</v>
      </c>
      <c r="P31" s="97">
        <f t="shared" si="24"/>
        <v>0</v>
      </c>
      <c r="Q31" s="99">
        <f>SUM(E31:P31)</f>
        <v>0</v>
      </c>
      <c r="R31" s="97">
        <f t="shared" ref="R31:AC31" si="25">R30*$D$31</f>
        <v>0</v>
      </c>
      <c r="S31" s="97">
        <f t="shared" si="25"/>
        <v>0</v>
      </c>
      <c r="T31" s="97">
        <f t="shared" si="25"/>
        <v>0</v>
      </c>
      <c r="U31" s="97">
        <f t="shared" si="25"/>
        <v>0</v>
      </c>
      <c r="V31" s="97">
        <f t="shared" si="25"/>
        <v>0</v>
      </c>
      <c r="W31" s="97">
        <f t="shared" si="25"/>
        <v>0</v>
      </c>
      <c r="X31" s="97">
        <f t="shared" si="25"/>
        <v>0</v>
      </c>
      <c r="Y31" s="97">
        <f t="shared" si="25"/>
        <v>0</v>
      </c>
      <c r="Z31" s="97">
        <f t="shared" si="25"/>
        <v>0</v>
      </c>
      <c r="AA31" s="97">
        <f t="shared" si="25"/>
        <v>0</v>
      </c>
      <c r="AB31" s="97">
        <f t="shared" si="25"/>
        <v>218.5</v>
      </c>
      <c r="AC31" s="97">
        <f t="shared" si="25"/>
        <v>218.5</v>
      </c>
      <c r="AD31" s="99">
        <f>SUM(R31:AC31)</f>
        <v>437</v>
      </c>
      <c r="AE31" s="97">
        <f>AE30*$D$31</f>
        <v>165.3</v>
      </c>
      <c r="AF31" s="97">
        <f t="shared" ref="AF31:AP31" si="26">AF30*$D$31</f>
        <v>220.4</v>
      </c>
      <c r="AG31" s="97">
        <f t="shared" si="26"/>
        <v>275.5</v>
      </c>
      <c r="AH31" s="97">
        <f t="shared" si="26"/>
        <v>551</v>
      </c>
      <c r="AI31" s="97">
        <f t="shared" si="26"/>
        <v>826.5</v>
      </c>
      <c r="AJ31" s="97">
        <f t="shared" si="26"/>
        <v>1212.2</v>
      </c>
      <c r="AK31" s="97">
        <f t="shared" si="26"/>
        <v>1653</v>
      </c>
      <c r="AL31" s="97">
        <f t="shared" si="26"/>
        <v>1928.5</v>
      </c>
      <c r="AM31" s="97">
        <f t="shared" si="26"/>
        <v>2148.9</v>
      </c>
      <c r="AN31" s="97">
        <f t="shared" si="26"/>
        <v>2479.5</v>
      </c>
      <c r="AO31" s="97">
        <f t="shared" si="26"/>
        <v>3306</v>
      </c>
      <c r="AP31" s="97">
        <f t="shared" si="26"/>
        <v>3581.5</v>
      </c>
      <c r="AQ31" s="99">
        <f>SUM(AE31:AP31)</f>
        <v>18348.3</v>
      </c>
    </row>
    <row r="32" spans="2:43" s="64" customFormat="1" x14ac:dyDescent="0.2">
      <c r="B32" s="134" t="s">
        <v>108</v>
      </c>
      <c r="C32" s="138"/>
      <c r="D32" s="139"/>
      <c r="E32" s="99">
        <f>SUM(E19,E25,E31)</f>
        <v>0</v>
      </c>
      <c r="F32" s="99">
        <f t="shared" ref="F32:O32" si="27">SUM(F19,F25,F31)</f>
        <v>0</v>
      </c>
      <c r="G32" s="99">
        <f t="shared" si="27"/>
        <v>0</v>
      </c>
      <c r="H32" s="99">
        <f t="shared" si="27"/>
        <v>0</v>
      </c>
      <c r="I32" s="99">
        <f t="shared" si="27"/>
        <v>0</v>
      </c>
      <c r="J32" s="99">
        <f t="shared" si="27"/>
        <v>0</v>
      </c>
      <c r="K32" s="99">
        <f t="shared" si="27"/>
        <v>0</v>
      </c>
      <c r="L32" s="99">
        <f t="shared" si="27"/>
        <v>0</v>
      </c>
      <c r="M32" s="99">
        <f t="shared" si="27"/>
        <v>0</v>
      </c>
      <c r="N32" s="99">
        <f t="shared" si="27"/>
        <v>0</v>
      </c>
      <c r="O32" s="99">
        <f t="shared" si="27"/>
        <v>114</v>
      </c>
      <c r="P32" s="99">
        <f>SUM(P19,P25,P31)</f>
        <v>570</v>
      </c>
      <c r="Q32" s="99">
        <f>SUM(E32:P32)</f>
        <v>684</v>
      </c>
      <c r="R32" s="111">
        <f>SUM(R19,R25,R31)</f>
        <v>114</v>
      </c>
      <c r="S32" s="111">
        <f t="shared" ref="S32:AC32" si="28">SUM(S19,S25,S31)</f>
        <v>190</v>
      </c>
      <c r="T32" s="111">
        <f t="shared" si="28"/>
        <v>266</v>
      </c>
      <c r="U32" s="111">
        <f t="shared" si="28"/>
        <v>266</v>
      </c>
      <c r="V32" s="111">
        <f t="shared" si="28"/>
        <v>570</v>
      </c>
      <c r="W32" s="111">
        <f t="shared" si="28"/>
        <v>494</v>
      </c>
      <c r="X32" s="111">
        <f t="shared" si="28"/>
        <v>570</v>
      </c>
      <c r="Y32" s="111">
        <f t="shared" si="28"/>
        <v>830.3</v>
      </c>
      <c r="Z32" s="111">
        <f t="shared" si="28"/>
        <v>917.7</v>
      </c>
      <c r="AA32" s="111">
        <f t="shared" si="28"/>
        <v>1092.5</v>
      </c>
      <c r="AB32" s="111">
        <f t="shared" si="28"/>
        <v>1616.9</v>
      </c>
      <c r="AC32" s="111">
        <f t="shared" si="28"/>
        <v>1966.5</v>
      </c>
      <c r="AD32" s="99">
        <f>SUM(R32:AC32)</f>
        <v>8893.9</v>
      </c>
      <c r="AE32" s="111">
        <f>SUM(AE19,AE25,AE31)</f>
        <v>1267.3</v>
      </c>
      <c r="AF32" s="111">
        <f t="shared" ref="AF32:AO32" si="29">SUM(AF19,AF25,AF31)</f>
        <v>1432.6000000000001</v>
      </c>
      <c r="AG32" s="111">
        <f t="shared" si="29"/>
        <v>1818.3000000000002</v>
      </c>
      <c r="AH32" s="111">
        <f t="shared" si="29"/>
        <v>2644.8</v>
      </c>
      <c r="AI32" s="111">
        <f t="shared" si="29"/>
        <v>3691.7</v>
      </c>
      <c r="AJ32" s="111">
        <f t="shared" si="29"/>
        <v>4408</v>
      </c>
      <c r="AK32" s="111">
        <f t="shared" si="29"/>
        <v>5399.8</v>
      </c>
      <c r="AL32" s="111">
        <f t="shared" si="29"/>
        <v>6887.5</v>
      </c>
      <c r="AM32" s="111">
        <f t="shared" si="29"/>
        <v>8485.4</v>
      </c>
      <c r="AN32" s="111">
        <f t="shared" si="29"/>
        <v>10193.5</v>
      </c>
      <c r="AO32" s="111">
        <f t="shared" si="29"/>
        <v>13224</v>
      </c>
      <c r="AP32" s="111">
        <f>SUM(AP19,AP25,AP31)</f>
        <v>14601.5</v>
      </c>
      <c r="AQ32" s="99">
        <f>SUM(AE32:AP32)</f>
        <v>74054.399999999994</v>
      </c>
    </row>
    <row r="33" spans="2:43" s="64" customFormat="1" x14ac:dyDescent="0.2">
      <c r="B33" s="117" t="s">
        <v>109</v>
      </c>
      <c r="C33" s="106"/>
      <c r="D33" s="102"/>
      <c r="E33" s="98">
        <f>SUM(E18,E24,E30)</f>
        <v>0</v>
      </c>
      <c r="F33" s="98">
        <f t="shared" ref="F33:P33" si="30">SUM(F18,F24,F30)</f>
        <v>0</v>
      </c>
      <c r="G33" s="98">
        <f t="shared" si="30"/>
        <v>0</v>
      </c>
      <c r="H33" s="98">
        <f t="shared" si="30"/>
        <v>0</v>
      </c>
      <c r="I33" s="98">
        <f t="shared" si="30"/>
        <v>0</v>
      </c>
      <c r="J33" s="98">
        <f t="shared" si="30"/>
        <v>0</v>
      </c>
      <c r="K33" s="98">
        <f t="shared" si="30"/>
        <v>0</v>
      </c>
      <c r="L33" s="98">
        <f t="shared" si="30"/>
        <v>0</v>
      </c>
      <c r="M33" s="98">
        <f t="shared" si="30"/>
        <v>0</v>
      </c>
      <c r="N33" s="98">
        <f t="shared" si="30"/>
        <v>0</v>
      </c>
      <c r="O33" s="98">
        <f t="shared" si="30"/>
        <v>600</v>
      </c>
      <c r="P33" s="98">
        <f t="shared" si="30"/>
        <v>3000</v>
      </c>
      <c r="Q33" s="98">
        <f>SUM(E33:P33)</f>
        <v>3600</v>
      </c>
      <c r="R33" s="105">
        <f>SUM(R18,R24,R30)</f>
        <v>600</v>
      </c>
      <c r="S33" s="105">
        <f t="shared" ref="S33:AB33" si="31">SUM(S18,S24,S30)</f>
        <v>1000</v>
      </c>
      <c r="T33" s="105">
        <f t="shared" si="31"/>
        <v>1400</v>
      </c>
      <c r="U33" s="105">
        <f t="shared" si="31"/>
        <v>1400</v>
      </c>
      <c r="V33" s="105">
        <f t="shared" si="31"/>
        <v>3000</v>
      </c>
      <c r="W33" s="105">
        <f t="shared" si="31"/>
        <v>2600</v>
      </c>
      <c r="X33" s="105">
        <f t="shared" si="31"/>
        <v>3000</v>
      </c>
      <c r="Y33" s="105">
        <f t="shared" si="31"/>
        <v>4370</v>
      </c>
      <c r="Z33" s="105">
        <f t="shared" si="31"/>
        <v>4830</v>
      </c>
      <c r="AA33" s="105">
        <f t="shared" si="31"/>
        <v>5750</v>
      </c>
      <c r="AB33" s="105">
        <f t="shared" si="31"/>
        <v>8510</v>
      </c>
      <c r="AC33" s="105">
        <f>SUM(AC18,AC24,AC30)</f>
        <v>10350</v>
      </c>
      <c r="AD33" s="98">
        <f>SUM(R33:AC33)</f>
        <v>46810</v>
      </c>
      <c r="AE33" s="105">
        <f>SUM(AE18,AE24,AE30)</f>
        <v>6670</v>
      </c>
      <c r="AF33" s="105">
        <f t="shared" ref="AF33:AP33" si="32">SUM(AF18,AF24,AF30)</f>
        <v>7540</v>
      </c>
      <c r="AG33" s="105">
        <f t="shared" si="32"/>
        <v>9570</v>
      </c>
      <c r="AH33" s="105">
        <f t="shared" si="32"/>
        <v>13920</v>
      </c>
      <c r="AI33" s="105">
        <f t="shared" si="32"/>
        <v>19430</v>
      </c>
      <c r="AJ33" s="105">
        <f t="shared" si="32"/>
        <v>23200</v>
      </c>
      <c r="AK33" s="105">
        <f t="shared" si="32"/>
        <v>28420</v>
      </c>
      <c r="AL33" s="105">
        <f t="shared" si="32"/>
        <v>36250</v>
      </c>
      <c r="AM33" s="105">
        <f t="shared" si="32"/>
        <v>44660</v>
      </c>
      <c r="AN33" s="105">
        <f t="shared" si="32"/>
        <v>53650</v>
      </c>
      <c r="AO33" s="105">
        <f t="shared" si="32"/>
        <v>69600</v>
      </c>
      <c r="AP33" s="105">
        <f t="shared" si="32"/>
        <v>76850</v>
      </c>
      <c r="AQ33" s="98">
        <f>SUM(AE33:AP33)</f>
        <v>389760</v>
      </c>
    </row>
    <row r="34" spans="2:43" s="64" customFormat="1" ht="16" customHeight="1" x14ac:dyDescent="0.2">
      <c r="B34" s="50"/>
      <c r="C34" s="65"/>
      <c r="D34" s="103"/>
      <c r="E34" s="66"/>
      <c r="F34" s="66"/>
      <c r="G34" s="66"/>
      <c r="H34" s="66"/>
      <c r="I34" s="66"/>
      <c r="J34" s="66"/>
      <c r="K34" s="66"/>
      <c r="L34" s="66"/>
      <c r="M34" s="66"/>
      <c r="N34" s="66"/>
      <c r="O34" s="66"/>
      <c r="P34" s="66"/>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row>
    <row r="35" spans="2:43" s="64" customFormat="1" ht="16" customHeight="1" x14ac:dyDescent="0.2">
      <c r="B35" s="455" t="s">
        <v>166</v>
      </c>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7"/>
    </row>
    <row r="36" spans="2:43" s="64" customFormat="1" x14ac:dyDescent="0.2">
      <c r="B36" s="458"/>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60"/>
    </row>
    <row r="37" spans="2:43" s="64" customFormat="1" x14ac:dyDescent="0.2">
      <c r="B37" s="461"/>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3"/>
    </row>
    <row r="38" spans="2:43" s="64" customFormat="1" ht="16" customHeight="1" x14ac:dyDescent="0.2">
      <c r="B38" s="46"/>
      <c r="C38" s="321" t="s">
        <v>40</v>
      </c>
      <c r="D38" s="322"/>
      <c r="E38" s="503">
        <f ca="1">YEAR($C$39)</f>
        <v>2022</v>
      </c>
      <c r="F38" s="504"/>
      <c r="G38" s="504"/>
      <c r="H38" s="504"/>
      <c r="I38" s="504"/>
      <c r="J38" s="504"/>
      <c r="K38" s="504"/>
      <c r="L38" s="504"/>
      <c r="M38" s="504"/>
      <c r="N38" s="504"/>
      <c r="O38" s="504"/>
      <c r="P38" s="505"/>
      <c r="Q38" s="69">
        <f ca="1">YEAR($C$39)</f>
        <v>2022</v>
      </c>
      <c r="R38" s="506">
        <f ca="1">YEAR(($C$39)+365)</f>
        <v>2023</v>
      </c>
      <c r="S38" s="504"/>
      <c r="T38" s="504"/>
      <c r="U38" s="504"/>
      <c r="V38" s="504"/>
      <c r="W38" s="504"/>
      <c r="X38" s="504"/>
      <c r="Y38" s="504"/>
      <c r="Z38" s="504"/>
      <c r="AA38" s="504"/>
      <c r="AB38" s="504"/>
      <c r="AC38" s="505"/>
      <c r="AD38" s="69">
        <f ca="1">YEAR(($C$39)+365)</f>
        <v>2023</v>
      </c>
      <c r="AE38" s="506">
        <f ca="1">YEAR($C$39+730)</f>
        <v>2024</v>
      </c>
      <c r="AF38" s="504"/>
      <c r="AG38" s="504"/>
      <c r="AH38" s="504"/>
      <c r="AI38" s="504"/>
      <c r="AJ38" s="504"/>
      <c r="AK38" s="504"/>
      <c r="AL38" s="504"/>
      <c r="AM38" s="504"/>
      <c r="AN38" s="504"/>
      <c r="AO38" s="504"/>
      <c r="AP38" s="505"/>
      <c r="AQ38" s="264">
        <f ca="1">YEAR($C$39+730)</f>
        <v>2024</v>
      </c>
    </row>
    <row r="39" spans="2:43" s="64" customFormat="1" ht="16" customHeight="1" x14ac:dyDescent="0.2">
      <c r="B39" s="46"/>
      <c r="C39" s="116">
        <f ca="1">TODAY()</f>
        <v>44831</v>
      </c>
      <c r="D39" s="324"/>
      <c r="E39" s="375" t="s">
        <v>44</v>
      </c>
      <c r="F39" s="265" t="s">
        <v>45</v>
      </c>
      <c r="G39" s="265" t="s">
        <v>46</v>
      </c>
      <c r="H39" s="265" t="s">
        <v>7</v>
      </c>
      <c r="I39" s="265" t="s">
        <v>47</v>
      </c>
      <c r="J39" s="265" t="s">
        <v>48</v>
      </c>
      <c r="K39" s="265" t="s">
        <v>49</v>
      </c>
      <c r="L39" s="265" t="s">
        <v>8</v>
      </c>
      <c r="M39" s="265" t="s">
        <v>9</v>
      </c>
      <c r="N39" s="265" t="s">
        <v>10</v>
      </c>
      <c r="O39" s="412" t="s">
        <v>11</v>
      </c>
      <c r="P39" s="244" t="s">
        <v>50</v>
      </c>
      <c r="Q39" s="245" t="s">
        <v>110</v>
      </c>
      <c r="R39" s="223" t="s">
        <v>44</v>
      </c>
      <c r="S39" s="223" t="s">
        <v>45</v>
      </c>
      <c r="T39" s="223" t="s">
        <v>46</v>
      </c>
      <c r="U39" s="223" t="s">
        <v>7</v>
      </c>
      <c r="V39" s="411" t="s">
        <v>47</v>
      </c>
      <c r="W39" s="223" t="s">
        <v>48</v>
      </c>
      <c r="X39" s="223" t="s">
        <v>49</v>
      </c>
      <c r="Y39" s="223" t="s">
        <v>8</v>
      </c>
      <c r="Z39" s="223" t="s">
        <v>9</v>
      </c>
      <c r="AA39" s="223" t="s">
        <v>10</v>
      </c>
      <c r="AB39" s="411" t="s">
        <v>11</v>
      </c>
      <c r="AC39" s="244" t="s">
        <v>50</v>
      </c>
      <c r="AD39" s="245" t="s">
        <v>110</v>
      </c>
      <c r="AE39" s="223" t="s">
        <v>44</v>
      </c>
      <c r="AF39" s="223" t="s">
        <v>45</v>
      </c>
      <c r="AG39" s="223" t="s">
        <v>46</v>
      </c>
      <c r="AH39" s="223" t="s">
        <v>7</v>
      </c>
      <c r="AI39" s="223" t="s">
        <v>47</v>
      </c>
      <c r="AJ39" s="223" t="s">
        <v>48</v>
      </c>
      <c r="AK39" s="223" t="s">
        <v>49</v>
      </c>
      <c r="AL39" s="223" t="s">
        <v>8</v>
      </c>
      <c r="AM39" s="223" t="s">
        <v>9</v>
      </c>
      <c r="AN39" s="223" t="s">
        <v>10</v>
      </c>
      <c r="AO39" s="223" t="s">
        <v>11</v>
      </c>
      <c r="AP39" s="244" t="s">
        <v>50</v>
      </c>
      <c r="AQ39" s="323" t="s">
        <v>110</v>
      </c>
    </row>
    <row r="40" spans="2:43" s="64" customFormat="1" ht="22" customHeight="1" x14ac:dyDescent="0.2">
      <c r="B40" s="185" t="s">
        <v>149</v>
      </c>
      <c r="C40" s="39"/>
      <c r="D40" s="122" t="s">
        <v>150</v>
      </c>
      <c r="E40" s="475"/>
      <c r="F40" s="475"/>
      <c r="G40" s="475"/>
      <c r="H40" s="475"/>
      <c r="I40" s="475"/>
      <c r="J40" s="475"/>
      <c r="K40" s="475"/>
      <c r="L40" s="475"/>
      <c r="M40" s="475"/>
      <c r="N40" s="475"/>
      <c r="O40" s="475"/>
      <c r="P40" s="475"/>
      <c r="Q40" s="70"/>
      <c r="R40" s="476"/>
      <c r="S40" s="477"/>
      <c r="T40" s="477"/>
      <c r="U40" s="477"/>
      <c r="V40" s="477"/>
      <c r="W40" s="477"/>
      <c r="X40" s="477"/>
      <c r="Y40" s="477"/>
      <c r="Z40" s="477"/>
      <c r="AA40" s="477"/>
      <c r="AB40" s="477"/>
      <c r="AC40" s="478"/>
      <c r="AD40" s="70"/>
      <c r="AE40" s="476"/>
      <c r="AF40" s="477"/>
      <c r="AG40" s="477"/>
      <c r="AH40" s="477"/>
      <c r="AI40" s="477"/>
      <c r="AJ40" s="477"/>
      <c r="AK40" s="477"/>
      <c r="AL40" s="477"/>
      <c r="AM40" s="477"/>
      <c r="AN40" s="477"/>
      <c r="AO40" s="477"/>
      <c r="AP40" s="477"/>
      <c r="AQ40" s="70"/>
    </row>
    <row r="41" spans="2:43" s="64" customFormat="1" x14ac:dyDescent="0.2">
      <c r="B41" s="407" t="s">
        <v>221</v>
      </c>
      <c r="C41" s="408"/>
      <c r="D41" s="118"/>
      <c r="E41" s="479"/>
      <c r="F41" s="480"/>
      <c r="G41" s="480"/>
      <c r="H41" s="480"/>
      <c r="I41" s="480"/>
      <c r="J41" s="480"/>
      <c r="K41" s="480"/>
      <c r="L41" s="480"/>
      <c r="M41" s="480"/>
      <c r="N41" s="480"/>
      <c r="O41" s="480"/>
      <c r="P41" s="481"/>
      <c r="Q41" s="215"/>
      <c r="R41" s="473"/>
      <c r="S41" s="445"/>
      <c r="T41" s="445"/>
      <c r="U41" s="445"/>
      <c r="V41" s="445"/>
      <c r="W41" s="445"/>
      <c r="X41" s="445"/>
      <c r="Y41" s="445"/>
      <c r="Z41" s="445"/>
      <c r="AA41" s="445"/>
      <c r="AB41" s="445"/>
      <c r="AC41" s="445"/>
      <c r="AD41" s="215"/>
      <c r="AE41" s="473"/>
      <c r="AF41" s="445"/>
      <c r="AG41" s="445"/>
      <c r="AH41" s="445"/>
      <c r="AI41" s="445"/>
      <c r="AJ41" s="445"/>
      <c r="AK41" s="445"/>
      <c r="AL41" s="445"/>
      <c r="AM41" s="445"/>
      <c r="AN41" s="445"/>
      <c r="AO41" s="445"/>
      <c r="AP41" s="445"/>
      <c r="AQ41" s="215"/>
    </row>
    <row r="42" spans="2:43" s="64" customFormat="1" x14ac:dyDescent="0.2">
      <c r="B42" s="46"/>
      <c r="C42" s="109" t="s">
        <v>252</v>
      </c>
      <c r="D42" s="118"/>
      <c r="E42" s="243">
        <f>E15</f>
        <v>0</v>
      </c>
      <c r="F42" s="243">
        <f t="shared" ref="F42:AP42" si="33">F15</f>
        <v>0</v>
      </c>
      <c r="G42" s="243">
        <f t="shared" si="33"/>
        <v>0</v>
      </c>
      <c r="H42" s="243">
        <f t="shared" si="33"/>
        <v>0</v>
      </c>
      <c r="I42" s="243">
        <f t="shared" si="33"/>
        <v>0</v>
      </c>
      <c r="J42" s="243">
        <f t="shared" si="33"/>
        <v>0</v>
      </c>
      <c r="K42" s="243">
        <f t="shared" si="33"/>
        <v>0</v>
      </c>
      <c r="L42" s="243">
        <f t="shared" si="33"/>
        <v>0</v>
      </c>
      <c r="M42" s="243">
        <f t="shared" si="33"/>
        <v>0</v>
      </c>
      <c r="N42" s="243">
        <f t="shared" si="33"/>
        <v>0</v>
      </c>
      <c r="O42" s="243">
        <f t="shared" si="33"/>
        <v>3</v>
      </c>
      <c r="P42" s="243">
        <f t="shared" si="33"/>
        <v>15</v>
      </c>
      <c r="Q42" s="206">
        <f>SUM(E42:P42)</f>
        <v>18</v>
      </c>
      <c r="R42" s="243">
        <f t="shared" si="33"/>
        <v>3</v>
      </c>
      <c r="S42" s="243">
        <f t="shared" si="33"/>
        <v>5</v>
      </c>
      <c r="T42" s="243">
        <f t="shared" si="33"/>
        <v>7</v>
      </c>
      <c r="U42" s="243">
        <f t="shared" si="33"/>
        <v>7</v>
      </c>
      <c r="V42" s="243">
        <f t="shared" si="33"/>
        <v>10</v>
      </c>
      <c r="W42" s="243">
        <f t="shared" si="33"/>
        <v>10</v>
      </c>
      <c r="X42" s="243">
        <f t="shared" si="33"/>
        <v>12</v>
      </c>
      <c r="Y42" s="243">
        <f t="shared" si="33"/>
        <v>14</v>
      </c>
      <c r="Z42" s="243">
        <f t="shared" si="33"/>
        <v>16</v>
      </c>
      <c r="AA42" s="243">
        <f t="shared" si="33"/>
        <v>18</v>
      </c>
      <c r="AB42" s="243">
        <f t="shared" si="33"/>
        <v>22</v>
      </c>
      <c r="AC42" s="243">
        <f t="shared" si="33"/>
        <v>30</v>
      </c>
      <c r="AD42" s="206">
        <f>SUM(R42:AC42)</f>
        <v>154</v>
      </c>
      <c r="AE42" s="243">
        <f t="shared" si="33"/>
        <v>15</v>
      </c>
      <c r="AF42" s="243">
        <f t="shared" si="33"/>
        <v>15</v>
      </c>
      <c r="AG42" s="243">
        <f t="shared" si="33"/>
        <v>18</v>
      </c>
      <c r="AH42" s="243">
        <f t="shared" si="33"/>
        <v>23</v>
      </c>
      <c r="AI42" s="243">
        <f t="shared" si="33"/>
        <v>30</v>
      </c>
      <c r="AJ42" s="243">
        <f t="shared" si="33"/>
        <v>30</v>
      </c>
      <c r="AK42" s="243">
        <f t="shared" si="33"/>
        <v>40</v>
      </c>
      <c r="AL42" s="243">
        <f t="shared" si="33"/>
        <v>55</v>
      </c>
      <c r="AM42" s="243">
        <f t="shared" si="33"/>
        <v>70</v>
      </c>
      <c r="AN42" s="243">
        <f t="shared" si="33"/>
        <v>90</v>
      </c>
      <c r="AO42" s="243">
        <f t="shared" si="33"/>
        <v>120</v>
      </c>
      <c r="AP42" s="243">
        <f t="shared" si="33"/>
        <v>120</v>
      </c>
      <c r="AQ42" s="206">
        <f>SUM(AE42:AP42)</f>
        <v>626</v>
      </c>
    </row>
    <row r="43" spans="2:43" s="64" customFormat="1" x14ac:dyDescent="0.2">
      <c r="B43" s="46"/>
      <c r="C43" s="108" t="s">
        <v>34</v>
      </c>
      <c r="D43" s="120"/>
      <c r="E43" s="205">
        <f>F16</f>
        <v>0</v>
      </c>
      <c r="F43" s="205">
        <f t="shared" ref="F43:O43" si="34">G16</f>
        <v>0</v>
      </c>
      <c r="G43" s="205">
        <f t="shared" si="34"/>
        <v>0</v>
      </c>
      <c r="H43" s="205">
        <f t="shared" si="34"/>
        <v>0</v>
      </c>
      <c r="I43" s="205">
        <f t="shared" si="34"/>
        <v>0</v>
      </c>
      <c r="J43" s="205">
        <f t="shared" si="34"/>
        <v>0</v>
      </c>
      <c r="K43" s="205">
        <f t="shared" si="34"/>
        <v>0</v>
      </c>
      <c r="L43" s="205">
        <f t="shared" si="34"/>
        <v>0</v>
      </c>
      <c r="M43" s="205">
        <f t="shared" si="34"/>
        <v>0</v>
      </c>
      <c r="N43" s="205">
        <f t="shared" si="34"/>
        <v>3</v>
      </c>
      <c r="O43" s="205">
        <f t="shared" si="34"/>
        <v>15</v>
      </c>
      <c r="P43" s="205">
        <f>R16</f>
        <v>3</v>
      </c>
      <c r="Q43" s="206">
        <f>SUM(E43:P43)</f>
        <v>21</v>
      </c>
      <c r="R43" s="205">
        <f>S16</f>
        <v>5</v>
      </c>
      <c r="S43" s="205">
        <f t="shared" ref="S43:AB43" si="35">T16</f>
        <v>7</v>
      </c>
      <c r="T43" s="205">
        <f t="shared" si="35"/>
        <v>7</v>
      </c>
      <c r="U43" s="205">
        <f t="shared" si="35"/>
        <v>10</v>
      </c>
      <c r="V43" s="205">
        <f t="shared" si="35"/>
        <v>10</v>
      </c>
      <c r="W43" s="205">
        <f t="shared" si="35"/>
        <v>12</v>
      </c>
      <c r="X43" s="205">
        <f t="shared" si="35"/>
        <v>14</v>
      </c>
      <c r="Y43" s="205">
        <f t="shared" si="35"/>
        <v>16</v>
      </c>
      <c r="Z43" s="205">
        <f t="shared" si="35"/>
        <v>18</v>
      </c>
      <c r="AA43" s="205">
        <f t="shared" si="35"/>
        <v>22</v>
      </c>
      <c r="AB43" s="205">
        <f t="shared" si="35"/>
        <v>30</v>
      </c>
      <c r="AC43" s="205">
        <f>AE16</f>
        <v>15</v>
      </c>
      <c r="AD43" s="206">
        <f>SUM(R43:AC43)</f>
        <v>166</v>
      </c>
      <c r="AE43" s="204">
        <f>AF16</f>
        <v>15</v>
      </c>
      <c r="AF43" s="204">
        <f t="shared" ref="AF43:AO43" si="36">AG16</f>
        <v>18</v>
      </c>
      <c r="AG43" s="204">
        <f t="shared" si="36"/>
        <v>23</v>
      </c>
      <c r="AH43" s="204">
        <f t="shared" si="36"/>
        <v>30</v>
      </c>
      <c r="AI43" s="204">
        <f t="shared" si="36"/>
        <v>30</v>
      </c>
      <c r="AJ43" s="204">
        <f t="shared" si="36"/>
        <v>40</v>
      </c>
      <c r="AK43" s="204">
        <f t="shared" si="36"/>
        <v>55</v>
      </c>
      <c r="AL43" s="204">
        <f t="shared" si="36"/>
        <v>70</v>
      </c>
      <c r="AM43" s="204">
        <f t="shared" si="36"/>
        <v>90</v>
      </c>
      <c r="AN43" s="204">
        <f t="shared" si="36"/>
        <v>120</v>
      </c>
      <c r="AO43" s="204">
        <f t="shared" si="36"/>
        <v>120</v>
      </c>
      <c r="AP43" s="204">
        <v>120</v>
      </c>
      <c r="AQ43" s="206">
        <f>SUM(AE43:AP43)</f>
        <v>731</v>
      </c>
    </row>
    <row r="44" spans="2:43" s="64" customFormat="1" x14ac:dyDescent="0.2">
      <c r="B44" s="46"/>
      <c r="C44" s="109" t="s">
        <v>223</v>
      </c>
      <c r="D44" s="121"/>
      <c r="E44" s="163"/>
      <c r="F44" s="163"/>
      <c r="G44" s="163"/>
      <c r="H44" s="163"/>
      <c r="I44" s="163"/>
      <c r="J44" s="163"/>
      <c r="K44" s="163"/>
      <c r="L44" s="163"/>
      <c r="M44" s="163"/>
      <c r="N44" s="163">
        <v>60</v>
      </c>
      <c r="O44" s="163">
        <v>60</v>
      </c>
      <c r="P44" s="163">
        <v>60</v>
      </c>
      <c r="Q44" s="63"/>
      <c r="R44" s="392">
        <v>50</v>
      </c>
      <c r="S44" s="392">
        <v>50</v>
      </c>
      <c r="T44" s="392">
        <v>50</v>
      </c>
      <c r="U44" s="392">
        <v>50</v>
      </c>
      <c r="V44" s="392">
        <v>50</v>
      </c>
      <c r="W44" s="392">
        <v>50</v>
      </c>
      <c r="X44" s="392">
        <v>50</v>
      </c>
      <c r="Y44" s="392">
        <v>50</v>
      </c>
      <c r="Z44" s="392">
        <v>40</v>
      </c>
      <c r="AA44" s="392">
        <v>40</v>
      </c>
      <c r="AB44" s="392">
        <v>40</v>
      </c>
      <c r="AC44" s="392">
        <v>40</v>
      </c>
      <c r="AD44" s="207"/>
      <c r="AE44" s="163">
        <v>35</v>
      </c>
      <c r="AF44" s="163">
        <v>35</v>
      </c>
      <c r="AG44" s="163">
        <v>35</v>
      </c>
      <c r="AH44" s="163">
        <v>35</v>
      </c>
      <c r="AI44" s="163">
        <v>35</v>
      </c>
      <c r="AJ44" s="163">
        <v>35</v>
      </c>
      <c r="AK44" s="163">
        <v>35</v>
      </c>
      <c r="AL44" s="163">
        <v>35</v>
      </c>
      <c r="AM44" s="163">
        <v>35</v>
      </c>
      <c r="AN44" s="163">
        <v>35</v>
      </c>
      <c r="AO44" s="163">
        <v>35</v>
      </c>
      <c r="AP44" s="163">
        <v>35</v>
      </c>
      <c r="AQ44" s="207"/>
    </row>
    <row r="45" spans="2:43" s="64" customFormat="1" x14ac:dyDescent="0.2">
      <c r="B45" s="46"/>
      <c r="C45" s="107" t="s">
        <v>222</v>
      </c>
      <c r="D45" s="118"/>
      <c r="E45" s="99">
        <f>E43*E44</f>
        <v>0</v>
      </c>
      <c r="F45" s="99">
        <f t="shared" ref="F45:P45" si="37">F43*F44</f>
        <v>0</v>
      </c>
      <c r="G45" s="99">
        <f t="shared" si="37"/>
        <v>0</v>
      </c>
      <c r="H45" s="99">
        <f t="shared" si="37"/>
        <v>0</v>
      </c>
      <c r="I45" s="99">
        <f t="shared" si="37"/>
        <v>0</v>
      </c>
      <c r="J45" s="99">
        <f t="shared" si="37"/>
        <v>0</v>
      </c>
      <c r="K45" s="99">
        <f t="shared" si="37"/>
        <v>0</v>
      </c>
      <c r="L45" s="99">
        <f t="shared" si="37"/>
        <v>0</v>
      </c>
      <c r="M45" s="99">
        <f t="shared" si="37"/>
        <v>0</v>
      </c>
      <c r="N45" s="99">
        <f t="shared" si="37"/>
        <v>180</v>
      </c>
      <c r="O45" s="99">
        <f t="shared" si="37"/>
        <v>900</v>
      </c>
      <c r="P45" s="99">
        <f t="shared" si="37"/>
        <v>180</v>
      </c>
      <c r="Q45" s="99">
        <f>SUM(E45:P45)</f>
        <v>1260</v>
      </c>
      <c r="R45" s="99">
        <f>R43*R44</f>
        <v>250</v>
      </c>
      <c r="S45" s="99">
        <f t="shared" ref="S45:AC45" si="38">S43*S44</f>
        <v>350</v>
      </c>
      <c r="T45" s="99">
        <f t="shared" si="38"/>
        <v>350</v>
      </c>
      <c r="U45" s="99">
        <f t="shared" si="38"/>
        <v>500</v>
      </c>
      <c r="V45" s="99">
        <f t="shared" si="38"/>
        <v>500</v>
      </c>
      <c r="W45" s="99">
        <f t="shared" si="38"/>
        <v>600</v>
      </c>
      <c r="X45" s="99">
        <f t="shared" si="38"/>
        <v>700</v>
      </c>
      <c r="Y45" s="99">
        <f t="shared" si="38"/>
        <v>800</v>
      </c>
      <c r="Z45" s="99">
        <f t="shared" si="38"/>
        <v>720</v>
      </c>
      <c r="AA45" s="99">
        <f t="shared" si="38"/>
        <v>880</v>
      </c>
      <c r="AB45" s="99">
        <f t="shared" si="38"/>
        <v>1200</v>
      </c>
      <c r="AC45" s="99">
        <f t="shared" si="38"/>
        <v>600</v>
      </c>
      <c r="AD45" s="99">
        <f>SUM(R45:AC45)</f>
        <v>7450</v>
      </c>
      <c r="AE45" s="99">
        <f>AE43*AE44</f>
        <v>525</v>
      </c>
      <c r="AF45" s="99">
        <f t="shared" ref="AF45:AP45" si="39">AF43*AF44</f>
        <v>630</v>
      </c>
      <c r="AG45" s="99">
        <f t="shared" si="39"/>
        <v>805</v>
      </c>
      <c r="AH45" s="99">
        <f t="shared" si="39"/>
        <v>1050</v>
      </c>
      <c r="AI45" s="99">
        <f t="shared" si="39"/>
        <v>1050</v>
      </c>
      <c r="AJ45" s="99">
        <f t="shared" si="39"/>
        <v>1400</v>
      </c>
      <c r="AK45" s="99">
        <f t="shared" si="39"/>
        <v>1925</v>
      </c>
      <c r="AL45" s="99">
        <f t="shared" si="39"/>
        <v>2450</v>
      </c>
      <c r="AM45" s="99">
        <f t="shared" si="39"/>
        <v>3150</v>
      </c>
      <c r="AN45" s="99">
        <f t="shared" si="39"/>
        <v>4200</v>
      </c>
      <c r="AO45" s="99">
        <f t="shared" si="39"/>
        <v>4200</v>
      </c>
      <c r="AP45" s="99">
        <f t="shared" si="39"/>
        <v>4200</v>
      </c>
      <c r="AQ45" s="99">
        <f>SUM(AE45:AP45)</f>
        <v>25585</v>
      </c>
    </row>
    <row r="46" spans="2:43" x14ac:dyDescent="0.2">
      <c r="B46" s="47"/>
      <c r="C46" s="155" t="s">
        <v>38</v>
      </c>
      <c r="D46" s="167">
        <v>0.19</v>
      </c>
      <c r="E46" s="137">
        <f>E45*$D$46</f>
        <v>0</v>
      </c>
      <c r="F46" s="137">
        <f t="shared" ref="F46:P46" si="40">F45*$D$46</f>
        <v>0</v>
      </c>
      <c r="G46" s="137">
        <f t="shared" si="40"/>
        <v>0</v>
      </c>
      <c r="H46" s="137">
        <f t="shared" si="40"/>
        <v>0</v>
      </c>
      <c r="I46" s="137">
        <f t="shared" si="40"/>
        <v>0</v>
      </c>
      <c r="J46" s="137">
        <f t="shared" si="40"/>
        <v>0</v>
      </c>
      <c r="K46" s="137">
        <f t="shared" si="40"/>
        <v>0</v>
      </c>
      <c r="L46" s="137">
        <f t="shared" si="40"/>
        <v>0</v>
      </c>
      <c r="M46" s="137">
        <f t="shared" si="40"/>
        <v>0</v>
      </c>
      <c r="N46" s="137">
        <f t="shared" si="40"/>
        <v>34.200000000000003</v>
      </c>
      <c r="O46" s="137">
        <f t="shared" si="40"/>
        <v>171</v>
      </c>
      <c r="P46" s="137">
        <f t="shared" si="40"/>
        <v>34.200000000000003</v>
      </c>
      <c r="Q46" s="99">
        <f>SUM(E46:P46)</f>
        <v>239.39999999999998</v>
      </c>
      <c r="R46" s="137">
        <f t="shared" ref="R46:AC46" si="41">R45*$D$46</f>
        <v>47.5</v>
      </c>
      <c r="S46" s="137">
        <f t="shared" si="41"/>
        <v>66.5</v>
      </c>
      <c r="T46" s="137">
        <f t="shared" si="41"/>
        <v>66.5</v>
      </c>
      <c r="U46" s="137">
        <f t="shared" si="41"/>
        <v>95</v>
      </c>
      <c r="V46" s="137">
        <f t="shared" si="41"/>
        <v>95</v>
      </c>
      <c r="W46" s="137">
        <f t="shared" si="41"/>
        <v>114</v>
      </c>
      <c r="X46" s="137">
        <f t="shared" si="41"/>
        <v>133</v>
      </c>
      <c r="Y46" s="137">
        <f t="shared" si="41"/>
        <v>152</v>
      </c>
      <c r="Z46" s="137">
        <f t="shared" si="41"/>
        <v>136.80000000000001</v>
      </c>
      <c r="AA46" s="137">
        <f t="shared" si="41"/>
        <v>167.2</v>
      </c>
      <c r="AB46" s="137">
        <f t="shared" si="41"/>
        <v>228</v>
      </c>
      <c r="AC46" s="137">
        <f t="shared" si="41"/>
        <v>114</v>
      </c>
      <c r="AD46" s="99">
        <f>SUM(R46:AC46)</f>
        <v>1415.5</v>
      </c>
      <c r="AE46" s="137">
        <f t="shared" ref="AE46:AP46" si="42">AE45*$D$46</f>
        <v>99.75</v>
      </c>
      <c r="AF46" s="137">
        <f t="shared" si="42"/>
        <v>119.7</v>
      </c>
      <c r="AG46" s="137">
        <f t="shared" si="42"/>
        <v>152.94999999999999</v>
      </c>
      <c r="AH46" s="137">
        <f t="shared" si="42"/>
        <v>199.5</v>
      </c>
      <c r="AI46" s="137">
        <f t="shared" si="42"/>
        <v>199.5</v>
      </c>
      <c r="AJ46" s="137">
        <f t="shared" si="42"/>
        <v>266</v>
      </c>
      <c r="AK46" s="137">
        <f t="shared" si="42"/>
        <v>365.75</v>
      </c>
      <c r="AL46" s="137">
        <f t="shared" si="42"/>
        <v>465.5</v>
      </c>
      <c r="AM46" s="137">
        <f t="shared" si="42"/>
        <v>598.5</v>
      </c>
      <c r="AN46" s="137">
        <f t="shared" si="42"/>
        <v>798</v>
      </c>
      <c r="AO46" s="137">
        <f t="shared" si="42"/>
        <v>798</v>
      </c>
      <c r="AP46" s="137">
        <f t="shared" si="42"/>
        <v>798</v>
      </c>
      <c r="AQ46" s="99">
        <f>SUM(AE46:AP46)</f>
        <v>4861.1499999999996</v>
      </c>
    </row>
    <row r="47" spans="2:43" s="64" customFormat="1" x14ac:dyDescent="0.2">
      <c r="B47" s="409" t="s">
        <v>217</v>
      </c>
      <c r="C47" s="410"/>
      <c r="D47" s="119"/>
      <c r="E47" s="482"/>
      <c r="F47" s="482"/>
      <c r="G47" s="482"/>
      <c r="H47" s="482"/>
      <c r="I47" s="482"/>
      <c r="J47" s="482"/>
      <c r="K47" s="482"/>
      <c r="L47" s="482"/>
      <c r="M47" s="482"/>
      <c r="N47" s="482"/>
      <c r="O47" s="482"/>
      <c r="P47" s="482"/>
      <c r="Q47" s="216"/>
      <c r="R47" s="474"/>
      <c r="S47" s="474"/>
      <c r="T47" s="474"/>
      <c r="U47" s="474"/>
      <c r="V47" s="474"/>
      <c r="W47" s="474"/>
      <c r="X47" s="474"/>
      <c r="Y47" s="474"/>
      <c r="Z47" s="474"/>
      <c r="AA47" s="474"/>
      <c r="AB47" s="474"/>
      <c r="AC47" s="474"/>
      <c r="AD47" s="218"/>
      <c r="AE47" s="474"/>
      <c r="AF47" s="474"/>
      <c r="AG47" s="474"/>
      <c r="AH47" s="474"/>
      <c r="AI47" s="474"/>
      <c r="AJ47" s="474"/>
      <c r="AK47" s="474"/>
      <c r="AL47" s="474"/>
      <c r="AM47" s="474"/>
      <c r="AN47" s="474"/>
      <c r="AO47" s="474"/>
      <c r="AP47" s="474"/>
      <c r="AQ47" s="215"/>
    </row>
    <row r="48" spans="2:43" s="64" customFormat="1" x14ac:dyDescent="0.2">
      <c r="B48" s="46"/>
      <c r="C48" s="109" t="s">
        <v>252</v>
      </c>
      <c r="D48" s="118"/>
      <c r="E48" s="205">
        <f>F21</f>
        <v>0</v>
      </c>
      <c r="F48" s="205">
        <f t="shared" ref="F48:O48" si="43">G21</f>
        <v>0</v>
      </c>
      <c r="G48" s="205">
        <f t="shared" si="43"/>
        <v>0</v>
      </c>
      <c r="H48" s="205">
        <f t="shared" si="43"/>
        <v>0</v>
      </c>
      <c r="I48" s="205">
        <f t="shared" si="43"/>
        <v>0</v>
      </c>
      <c r="J48" s="205">
        <f t="shared" si="43"/>
        <v>0</v>
      </c>
      <c r="K48" s="205">
        <f t="shared" si="43"/>
        <v>0</v>
      </c>
      <c r="L48" s="205">
        <f t="shared" si="43"/>
        <v>0</v>
      </c>
      <c r="M48" s="205">
        <f t="shared" si="43"/>
        <v>0</v>
      </c>
      <c r="N48" s="205">
        <f t="shared" si="43"/>
        <v>0</v>
      </c>
      <c r="O48" s="205">
        <f t="shared" si="43"/>
        <v>0</v>
      </c>
      <c r="P48" s="205">
        <f>R21</f>
        <v>0</v>
      </c>
      <c r="Q48" s="206">
        <f>SUM(E48:P48)</f>
        <v>0</v>
      </c>
      <c r="R48" s="243">
        <f t="shared" ref="R48:AP48" si="44">R21</f>
        <v>0</v>
      </c>
      <c r="S48" s="243">
        <f t="shared" si="44"/>
        <v>0</v>
      </c>
      <c r="T48" s="243">
        <f t="shared" si="44"/>
        <v>0</v>
      </c>
      <c r="U48" s="243">
        <f t="shared" si="44"/>
        <v>0</v>
      </c>
      <c r="V48" s="243">
        <f t="shared" si="44"/>
        <v>5</v>
      </c>
      <c r="W48" s="243">
        <f t="shared" si="44"/>
        <v>3</v>
      </c>
      <c r="X48" s="243">
        <f t="shared" si="44"/>
        <v>3</v>
      </c>
      <c r="Y48" s="243">
        <f t="shared" si="44"/>
        <v>5</v>
      </c>
      <c r="Z48" s="243">
        <f t="shared" si="44"/>
        <v>5</v>
      </c>
      <c r="AA48" s="243">
        <f t="shared" si="44"/>
        <v>7</v>
      </c>
      <c r="AB48" s="243">
        <f t="shared" si="44"/>
        <v>10</v>
      </c>
      <c r="AC48" s="243">
        <f t="shared" si="44"/>
        <v>10</v>
      </c>
      <c r="AD48" s="206">
        <f>SUM(R48:AC48)</f>
        <v>48</v>
      </c>
      <c r="AE48" s="243">
        <f t="shared" si="44"/>
        <v>5</v>
      </c>
      <c r="AF48" s="243">
        <f t="shared" si="44"/>
        <v>7</v>
      </c>
      <c r="AG48" s="243">
        <f t="shared" si="44"/>
        <v>10</v>
      </c>
      <c r="AH48" s="243">
        <f t="shared" si="44"/>
        <v>15</v>
      </c>
      <c r="AI48" s="243">
        <f t="shared" si="44"/>
        <v>22</v>
      </c>
      <c r="AJ48" s="243">
        <f t="shared" si="44"/>
        <v>28</v>
      </c>
      <c r="AK48" s="243">
        <f t="shared" si="44"/>
        <v>28</v>
      </c>
      <c r="AL48" s="243">
        <f t="shared" si="44"/>
        <v>35</v>
      </c>
      <c r="AM48" s="243">
        <f t="shared" si="44"/>
        <v>45</v>
      </c>
      <c r="AN48" s="243">
        <f t="shared" si="44"/>
        <v>50</v>
      </c>
      <c r="AO48" s="243">
        <f t="shared" si="44"/>
        <v>60</v>
      </c>
      <c r="AP48" s="243">
        <f t="shared" si="44"/>
        <v>80</v>
      </c>
      <c r="AQ48" s="206">
        <f>SUM(AE48:AP48)</f>
        <v>385</v>
      </c>
    </row>
    <row r="49" spans="1:44" s="64" customFormat="1" x14ac:dyDescent="0.2">
      <c r="B49" s="46"/>
      <c r="C49" s="108" t="s">
        <v>34</v>
      </c>
      <c r="D49" s="120"/>
      <c r="E49" s="205">
        <f>E22</f>
        <v>0</v>
      </c>
      <c r="F49" s="205">
        <f t="shared" ref="F49:P49" si="45">F22</f>
        <v>0</v>
      </c>
      <c r="G49" s="205">
        <f t="shared" si="45"/>
        <v>0</v>
      </c>
      <c r="H49" s="205">
        <f t="shared" si="45"/>
        <v>0</v>
      </c>
      <c r="I49" s="205">
        <f t="shared" si="45"/>
        <v>0</v>
      </c>
      <c r="J49" s="205">
        <f t="shared" si="45"/>
        <v>0</v>
      </c>
      <c r="K49" s="205">
        <f t="shared" si="45"/>
        <v>0</v>
      </c>
      <c r="L49" s="205">
        <f t="shared" si="45"/>
        <v>0</v>
      </c>
      <c r="M49" s="205">
        <f t="shared" si="45"/>
        <v>0</v>
      </c>
      <c r="N49" s="205">
        <f t="shared" si="45"/>
        <v>0</v>
      </c>
      <c r="O49" s="205">
        <f t="shared" si="45"/>
        <v>0</v>
      </c>
      <c r="P49" s="205">
        <f t="shared" si="45"/>
        <v>0</v>
      </c>
      <c r="Q49" s="206">
        <f>SUM(E49:P49)</f>
        <v>0</v>
      </c>
      <c r="R49" s="205">
        <f>S22</f>
        <v>0</v>
      </c>
      <c r="S49" s="205">
        <f t="shared" ref="S49:AB49" si="46">T22</f>
        <v>0</v>
      </c>
      <c r="T49" s="205">
        <f t="shared" si="46"/>
        <v>0</v>
      </c>
      <c r="U49" s="205">
        <f t="shared" si="46"/>
        <v>5</v>
      </c>
      <c r="V49" s="205">
        <f t="shared" si="46"/>
        <v>3</v>
      </c>
      <c r="W49" s="205">
        <f t="shared" si="46"/>
        <v>3</v>
      </c>
      <c r="X49" s="205">
        <f t="shared" si="46"/>
        <v>5</v>
      </c>
      <c r="Y49" s="205">
        <f t="shared" si="46"/>
        <v>5</v>
      </c>
      <c r="Z49" s="205">
        <f t="shared" si="46"/>
        <v>7</v>
      </c>
      <c r="AA49" s="205">
        <f t="shared" si="46"/>
        <v>10</v>
      </c>
      <c r="AB49" s="205">
        <f t="shared" si="46"/>
        <v>10</v>
      </c>
      <c r="AC49" s="205">
        <f>AE22</f>
        <v>5</v>
      </c>
      <c r="AD49" s="206">
        <f>SUM(R49:AC49)</f>
        <v>53</v>
      </c>
      <c r="AE49" s="204">
        <f>AF22</f>
        <v>7</v>
      </c>
      <c r="AF49" s="204">
        <f t="shared" ref="AF49:AO49" si="47">AG22</f>
        <v>10</v>
      </c>
      <c r="AG49" s="204">
        <f t="shared" si="47"/>
        <v>15</v>
      </c>
      <c r="AH49" s="204">
        <f t="shared" si="47"/>
        <v>22</v>
      </c>
      <c r="AI49" s="204">
        <f t="shared" si="47"/>
        <v>28</v>
      </c>
      <c r="AJ49" s="204">
        <f t="shared" si="47"/>
        <v>28</v>
      </c>
      <c r="AK49" s="204">
        <f t="shared" si="47"/>
        <v>35</v>
      </c>
      <c r="AL49" s="204">
        <f t="shared" si="47"/>
        <v>45</v>
      </c>
      <c r="AM49" s="204">
        <f t="shared" si="47"/>
        <v>50</v>
      </c>
      <c r="AN49" s="204">
        <f t="shared" si="47"/>
        <v>60</v>
      </c>
      <c r="AO49" s="204">
        <f t="shared" si="47"/>
        <v>80</v>
      </c>
      <c r="AP49" s="204">
        <v>80</v>
      </c>
      <c r="AQ49" s="206">
        <f>SUM(AE49:AP49)</f>
        <v>460</v>
      </c>
    </row>
    <row r="50" spans="1:44" s="64" customFormat="1" x14ac:dyDescent="0.2">
      <c r="B50" s="46"/>
      <c r="C50" s="109" t="s">
        <v>111</v>
      </c>
      <c r="D50" s="121"/>
      <c r="E50" s="163"/>
      <c r="F50" s="163"/>
      <c r="G50" s="163"/>
      <c r="H50" s="163"/>
      <c r="I50" s="163"/>
      <c r="J50" s="163"/>
      <c r="K50" s="163"/>
      <c r="L50" s="163"/>
      <c r="M50" s="163"/>
      <c r="N50" s="163"/>
      <c r="O50" s="163"/>
      <c r="P50" s="163"/>
      <c r="Q50" s="63"/>
      <c r="R50" s="163"/>
      <c r="S50" s="163"/>
      <c r="T50" s="163"/>
      <c r="U50" s="163">
        <v>15</v>
      </c>
      <c r="V50" s="163">
        <v>15</v>
      </c>
      <c r="W50" s="163">
        <v>15</v>
      </c>
      <c r="X50" s="163">
        <v>15</v>
      </c>
      <c r="Y50" s="163">
        <v>15</v>
      </c>
      <c r="Z50" s="163">
        <v>15</v>
      </c>
      <c r="AA50" s="163">
        <v>15</v>
      </c>
      <c r="AB50" s="163">
        <v>15</v>
      </c>
      <c r="AC50" s="163">
        <v>15</v>
      </c>
      <c r="AD50" s="207"/>
      <c r="AE50" s="163">
        <v>12</v>
      </c>
      <c r="AF50" s="163">
        <v>12</v>
      </c>
      <c r="AG50" s="163">
        <v>12</v>
      </c>
      <c r="AH50" s="163">
        <v>12</v>
      </c>
      <c r="AI50" s="163">
        <v>12</v>
      </c>
      <c r="AJ50" s="163">
        <v>12</v>
      </c>
      <c r="AK50" s="163">
        <v>12</v>
      </c>
      <c r="AL50" s="163">
        <v>12</v>
      </c>
      <c r="AM50" s="163">
        <v>12</v>
      </c>
      <c r="AN50" s="163">
        <v>12</v>
      </c>
      <c r="AO50" s="163">
        <v>12</v>
      </c>
      <c r="AP50" s="163">
        <v>12</v>
      </c>
      <c r="AQ50" s="207"/>
    </row>
    <row r="51" spans="1:44" s="64" customFormat="1" x14ac:dyDescent="0.2">
      <c r="B51" s="46"/>
      <c r="C51" s="107" t="s">
        <v>224</v>
      </c>
      <c r="D51" s="118"/>
      <c r="E51" s="99">
        <f t="shared" ref="E51:P51" si="48">E49*E50</f>
        <v>0</v>
      </c>
      <c r="F51" s="99">
        <f t="shared" si="48"/>
        <v>0</v>
      </c>
      <c r="G51" s="99">
        <f t="shared" si="48"/>
        <v>0</v>
      </c>
      <c r="H51" s="99">
        <f t="shared" si="48"/>
        <v>0</v>
      </c>
      <c r="I51" s="99">
        <f t="shared" si="48"/>
        <v>0</v>
      </c>
      <c r="J51" s="99">
        <f t="shared" si="48"/>
        <v>0</v>
      </c>
      <c r="K51" s="99">
        <f t="shared" si="48"/>
        <v>0</v>
      </c>
      <c r="L51" s="99">
        <f t="shared" si="48"/>
        <v>0</v>
      </c>
      <c r="M51" s="99">
        <f t="shared" si="48"/>
        <v>0</v>
      </c>
      <c r="N51" s="99">
        <f t="shared" si="48"/>
        <v>0</v>
      </c>
      <c r="O51" s="99">
        <f t="shared" si="48"/>
        <v>0</v>
      </c>
      <c r="P51" s="99">
        <f t="shared" si="48"/>
        <v>0</v>
      </c>
      <c r="Q51" s="99">
        <f>SUM(E51:P51)</f>
        <v>0</v>
      </c>
      <c r="R51" s="99">
        <f t="shared" ref="R51:AC51" si="49">R49*R50</f>
        <v>0</v>
      </c>
      <c r="S51" s="99">
        <f t="shared" si="49"/>
        <v>0</v>
      </c>
      <c r="T51" s="99">
        <f t="shared" si="49"/>
        <v>0</v>
      </c>
      <c r="U51" s="99">
        <f t="shared" si="49"/>
        <v>75</v>
      </c>
      <c r="V51" s="99">
        <f t="shared" si="49"/>
        <v>45</v>
      </c>
      <c r="W51" s="99">
        <f t="shared" si="49"/>
        <v>45</v>
      </c>
      <c r="X51" s="99">
        <f t="shared" si="49"/>
        <v>75</v>
      </c>
      <c r="Y51" s="99">
        <f t="shared" si="49"/>
        <v>75</v>
      </c>
      <c r="Z51" s="99">
        <f t="shared" si="49"/>
        <v>105</v>
      </c>
      <c r="AA51" s="99">
        <f t="shared" si="49"/>
        <v>150</v>
      </c>
      <c r="AB51" s="99">
        <f t="shared" si="49"/>
        <v>150</v>
      </c>
      <c r="AC51" s="99">
        <f t="shared" si="49"/>
        <v>75</v>
      </c>
      <c r="AD51" s="99">
        <f>SUM(R51:AC51)</f>
        <v>795</v>
      </c>
      <c r="AE51" s="99">
        <f t="shared" ref="AE51:AP51" si="50">AE49*AE50</f>
        <v>84</v>
      </c>
      <c r="AF51" s="99">
        <f>AF49*AF50</f>
        <v>120</v>
      </c>
      <c r="AG51" s="99">
        <f t="shared" si="50"/>
        <v>180</v>
      </c>
      <c r="AH51" s="99">
        <f t="shared" si="50"/>
        <v>264</v>
      </c>
      <c r="AI51" s="99">
        <f t="shared" si="50"/>
        <v>336</v>
      </c>
      <c r="AJ51" s="99">
        <f t="shared" si="50"/>
        <v>336</v>
      </c>
      <c r="AK51" s="99">
        <f t="shared" si="50"/>
        <v>420</v>
      </c>
      <c r="AL51" s="99">
        <f t="shared" si="50"/>
        <v>540</v>
      </c>
      <c r="AM51" s="99">
        <f t="shared" si="50"/>
        <v>600</v>
      </c>
      <c r="AN51" s="99">
        <f t="shared" si="50"/>
        <v>720</v>
      </c>
      <c r="AO51" s="99">
        <f t="shared" si="50"/>
        <v>960</v>
      </c>
      <c r="AP51" s="99">
        <f t="shared" si="50"/>
        <v>960</v>
      </c>
      <c r="AQ51" s="99">
        <f>SUM(AE51:AP51)</f>
        <v>5520</v>
      </c>
    </row>
    <row r="52" spans="1:44" x14ac:dyDescent="0.2">
      <c r="B52" s="47"/>
      <c r="C52" s="155" t="s">
        <v>38</v>
      </c>
      <c r="D52" s="167">
        <v>0.19</v>
      </c>
      <c r="E52" s="137">
        <f>E51*$D$52</f>
        <v>0</v>
      </c>
      <c r="F52" s="137">
        <f t="shared" ref="F52:P52" si="51">F51*$D$52</f>
        <v>0</v>
      </c>
      <c r="G52" s="137">
        <f t="shared" si="51"/>
        <v>0</v>
      </c>
      <c r="H52" s="137">
        <f t="shared" si="51"/>
        <v>0</v>
      </c>
      <c r="I52" s="137">
        <f t="shared" si="51"/>
        <v>0</v>
      </c>
      <c r="J52" s="137">
        <f t="shared" si="51"/>
        <v>0</v>
      </c>
      <c r="K52" s="137">
        <f t="shared" si="51"/>
        <v>0</v>
      </c>
      <c r="L52" s="137">
        <f t="shared" si="51"/>
        <v>0</v>
      </c>
      <c r="M52" s="137">
        <f t="shared" si="51"/>
        <v>0</v>
      </c>
      <c r="N52" s="137">
        <f t="shared" si="51"/>
        <v>0</v>
      </c>
      <c r="O52" s="137">
        <f t="shared" si="51"/>
        <v>0</v>
      </c>
      <c r="P52" s="137">
        <f t="shared" si="51"/>
        <v>0</v>
      </c>
      <c r="Q52" s="99">
        <f>SUM(E52:P52)</f>
        <v>0</v>
      </c>
      <c r="R52" s="137">
        <f t="shared" ref="R52:AC52" si="52">R51*$D$52</f>
        <v>0</v>
      </c>
      <c r="S52" s="137">
        <f t="shared" si="52"/>
        <v>0</v>
      </c>
      <c r="T52" s="137">
        <f t="shared" si="52"/>
        <v>0</v>
      </c>
      <c r="U52" s="137">
        <f t="shared" si="52"/>
        <v>14.25</v>
      </c>
      <c r="V52" s="137">
        <f t="shared" si="52"/>
        <v>8.5500000000000007</v>
      </c>
      <c r="W52" s="137">
        <f t="shared" si="52"/>
        <v>8.5500000000000007</v>
      </c>
      <c r="X52" s="137">
        <f t="shared" si="52"/>
        <v>14.25</v>
      </c>
      <c r="Y52" s="137">
        <f t="shared" si="52"/>
        <v>14.25</v>
      </c>
      <c r="Z52" s="137">
        <f t="shared" si="52"/>
        <v>19.95</v>
      </c>
      <c r="AA52" s="137">
        <f t="shared" si="52"/>
        <v>28.5</v>
      </c>
      <c r="AB52" s="137">
        <f t="shared" si="52"/>
        <v>28.5</v>
      </c>
      <c r="AC52" s="137">
        <f t="shared" si="52"/>
        <v>14.25</v>
      </c>
      <c r="AD52" s="219">
        <f>SUM(R52:AC52)</f>
        <v>151.05000000000001</v>
      </c>
      <c r="AE52" s="137">
        <f t="shared" ref="AE52:AP52" si="53">AE51*$D$52</f>
        <v>15.96</v>
      </c>
      <c r="AF52" s="137">
        <f>AF51*$D$52</f>
        <v>22.8</v>
      </c>
      <c r="AG52" s="137">
        <f t="shared" si="53"/>
        <v>34.200000000000003</v>
      </c>
      <c r="AH52" s="137">
        <f t="shared" si="53"/>
        <v>50.160000000000004</v>
      </c>
      <c r="AI52" s="137">
        <f t="shared" si="53"/>
        <v>63.84</v>
      </c>
      <c r="AJ52" s="137">
        <f t="shared" si="53"/>
        <v>63.84</v>
      </c>
      <c r="AK52" s="137">
        <f t="shared" si="53"/>
        <v>79.8</v>
      </c>
      <c r="AL52" s="137">
        <f t="shared" si="53"/>
        <v>102.6</v>
      </c>
      <c r="AM52" s="137">
        <f t="shared" si="53"/>
        <v>114</v>
      </c>
      <c r="AN52" s="137">
        <f t="shared" si="53"/>
        <v>136.80000000000001</v>
      </c>
      <c r="AO52" s="137">
        <f t="shared" si="53"/>
        <v>182.4</v>
      </c>
      <c r="AP52" s="137">
        <f t="shared" si="53"/>
        <v>182.4</v>
      </c>
      <c r="AQ52" s="99">
        <f>SUM(AE52:AP52)</f>
        <v>1048.8</v>
      </c>
    </row>
    <row r="53" spans="1:44" s="64" customFormat="1" x14ac:dyDescent="0.2">
      <c r="A53" s="64" t="s">
        <v>12</v>
      </c>
      <c r="B53" s="409" t="s">
        <v>219</v>
      </c>
      <c r="C53" s="410"/>
      <c r="D53" s="119"/>
      <c r="E53" s="482"/>
      <c r="F53" s="482"/>
      <c r="G53" s="482"/>
      <c r="H53" s="482"/>
      <c r="I53" s="482"/>
      <c r="J53" s="482"/>
      <c r="K53" s="482"/>
      <c r="L53" s="482"/>
      <c r="M53" s="482"/>
      <c r="N53" s="482"/>
      <c r="O53" s="482"/>
      <c r="P53" s="482"/>
      <c r="Q53" s="215"/>
      <c r="R53" s="474"/>
      <c r="S53" s="474"/>
      <c r="T53" s="474"/>
      <c r="U53" s="474"/>
      <c r="V53" s="474"/>
      <c r="W53" s="474"/>
      <c r="X53" s="474"/>
      <c r="Y53" s="474"/>
      <c r="Z53" s="474"/>
      <c r="AA53" s="474"/>
      <c r="AB53" s="474"/>
      <c r="AC53" s="474"/>
      <c r="AD53" s="218"/>
      <c r="AE53" s="474"/>
      <c r="AF53" s="474"/>
      <c r="AG53" s="474"/>
      <c r="AH53" s="474"/>
      <c r="AI53" s="474"/>
      <c r="AJ53" s="474"/>
      <c r="AK53" s="474"/>
      <c r="AL53" s="474"/>
      <c r="AM53" s="474"/>
      <c r="AN53" s="474"/>
      <c r="AO53" s="474"/>
      <c r="AP53" s="474"/>
      <c r="AQ53" s="215"/>
    </row>
    <row r="54" spans="1:44" s="64" customFormat="1" x14ac:dyDescent="0.2">
      <c r="B54" s="46"/>
      <c r="C54" s="109" t="s">
        <v>252</v>
      </c>
      <c r="D54" s="118"/>
      <c r="E54" s="243">
        <f>E27</f>
        <v>0</v>
      </c>
      <c r="F54" s="243">
        <f t="shared" ref="F54:AC54" si="54">F27</f>
        <v>0</v>
      </c>
      <c r="G54" s="243">
        <f t="shared" si="54"/>
        <v>0</v>
      </c>
      <c r="H54" s="243">
        <f t="shared" si="54"/>
        <v>0</v>
      </c>
      <c r="I54" s="243">
        <f t="shared" si="54"/>
        <v>0</v>
      </c>
      <c r="J54" s="243">
        <f t="shared" si="54"/>
        <v>0</v>
      </c>
      <c r="K54" s="243">
        <f t="shared" si="54"/>
        <v>0</v>
      </c>
      <c r="L54" s="243">
        <f t="shared" si="54"/>
        <v>0</v>
      </c>
      <c r="M54" s="243">
        <f t="shared" si="54"/>
        <v>0</v>
      </c>
      <c r="N54" s="243">
        <f t="shared" si="54"/>
        <v>0</v>
      </c>
      <c r="O54" s="243">
        <f t="shared" si="54"/>
        <v>0</v>
      </c>
      <c r="P54" s="243">
        <f t="shared" si="54"/>
        <v>0</v>
      </c>
      <c r="Q54" s="206">
        <f>SUM(E54:P54)</f>
        <v>0</v>
      </c>
      <c r="R54" s="243">
        <f t="shared" si="54"/>
        <v>0</v>
      </c>
      <c r="S54" s="243">
        <f t="shared" si="54"/>
        <v>0</v>
      </c>
      <c r="T54" s="243">
        <f t="shared" si="54"/>
        <v>0</v>
      </c>
      <c r="U54" s="243">
        <f t="shared" si="54"/>
        <v>0</v>
      </c>
      <c r="V54" s="243">
        <f t="shared" si="54"/>
        <v>0</v>
      </c>
      <c r="W54" s="243">
        <f t="shared" si="54"/>
        <v>0</v>
      </c>
      <c r="X54" s="243">
        <f t="shared" si="54"/>
        <v>0</v>
      </c>
      <c r="Y54" s="243">
        <f t="shared" si="54"/>
        <v>0</v>
      </c>
      <c r="Z54" s="243">
        <f t="shared" si="54"/>
        <v>0</v>
      </c>
      <c r="AA54" s="243">
        <f t="shared" si="54"/>
        <v>0</v>
      </c>
      <c r="AB54" s="243">
        <f t="shared" si="54"/>
        <v>5</v>
      </c>
      <c r="AC54" s="243">
        <f t="shared" si="54"/>
        <v>5</v>
      </c>
      <c r="AD54" s="208">
        <f>SUM(R54:AC54)</f>
        <v>10</v>
      </c>
      <c r="AE54" s="243">
        <f t="shared" ref="AE54:AP54" si="55">AE26</f>
        <v>0</v>
      </c>
      <c r="AF54" s="243">
        <f t="shared" si="55"/>
        <v>0</v>
      </c>
      <c r="AG54" s="243">
        <f t="shared" si="55"/>
        <v>0</v>
      </c>
      <c r="AH54" s="243">
        <f t="shared" si="55"/>
        <v>0</v>
      </c>
      <c r="AI54" s="243">
        <f t="shared" si="55"/>
        <v>0</v>
      </c>
      <c r="AJ54" s="243">
        <f t="shared" si="55"/>
        <v>0</v>
      </c>
      <c r="AK54" s="243">
        <f t="shared" si="55"/>
        <v>0</v>
      </c>
      <c r="AL54" s="243">
        <f t="shared" si="55"/>
        <v>0</v>
      </c>
      <c r="AM54" s="243">
        <f t="shared" si="55"/>
        <v>0</v>
      </c>
      <c r="AN54" s="243">
        <f t="shared" si="55"/>
        <v>0</v>
      </c>
      <c r="AO54" s="243">
        <f t="shared" si="55"/>
        <v>0</v>
      </c>
      <c r="AP54" s="243">
        <f t="shared" si="55"/>
        <v>0</v>
      </c>
      <c r="AQ54" s="206">
        <f>SUM(AE54:AP54)</f>
        <v>0</v>
      </c>
    </row>
    <row r="55" spans="1:44" s="64" customFormat="1" x14ac:dyDescent="0.2">
      <c r="B55" s="46"/>
      <c r="C55" s="108" t="s">
        <v>34</v>
      </c>
      <c r="D55" s="120"/>
      <c r="E55" s="205">
        <f>F28</f>
        <v>0</v>
      </c>
      <c r="F55" s="205">
        <f t="shared" ref="F55:O55" si="56">G28</f>
        <v>0</v>
      </c>
      <c r="G55" s="205">
        <f t="shared" si="56"/>
        <v>0</v>
      </c>
      <c r="H55" s="205">
        <f t="shared" si="56"/>
        <v>0</v>
      </c>
      <c r="I55" s="205">
        <f t="shared" si="56"/>
        <v>0</v>
      </c>
      <c r="J55" s="205">
        <f t="shared" si="56"/>
        <v>0</v>
      </c>
      <c r="K55" s="205">
        <f t="shared" si="56"/>
        <v>0</v>
      </c>
      <c r="L55" s="205">
        <f t="shared" si="56"/>
        <v>0</v>
      </c>
      <c r="M55" s="205">
        <f t="shared" si="56"/>
        <v>0</v>
      </c>
      <c r="N55" s="205">
        <f t="shared" si="56"/>
        <v>0</v>
      </c>
      <c r="O55" s="205">
        <f t="shared" si="56"/>
        <v>0</v>
      </c>
      <c r="P55" s="205">
        <f>R28</f>
        <v>0</v>
      </c>
      <c r="Q55" s="206">
        <f>SUM(E55:P55)</f>
        <v>0</v>
      </c>
      <c r="R55" s="205">
        <f>S28</f>
        <v>0</v>
      </c>
      <c r="S55" s="205">
        <f t="shared" ref="S55:AB55" si="57">T28</f>
        <v>0</v>
      </c>
      <c r="T55" s="205">
        <f t="shared" si="57"/>
        <v>0</v>
      </c>
      <c r="U55" s="205">
        <f t="shared" si="57"/>
        <v>0</v>
      </c>
      <c r="V55" s="205">
        <f t="shared" si="57"/>
        <v>0</v>
      </c>
      <c r="W55" s="205">
        <f t="shared" si="57"/>
        <v>0</v>
      </c>
      <c r="X55" s="205">
        <f t="shared" si="57"/>
        <v>0</v>
      </c>
      <c r="Y55" s="205">
        <f t="shared" si="57"/>
        <v>0</v>
      </c>
      <c r="Z55" s="205">
        <f t="shared" si="57"/>
        <v>0</v>
      </c>
      <c r="AA55" s="205">
        <f t="shared" si="57"/>
        <v>5</v>
      </c>
      <c r="AB55" s="205">
        <f t="shared" si="57"/>
        <v>5</v>
      </c>
      <c r="AC55" s="205">
        <f>AE28</f>
        <v>3</v>
      </c>
      <c r="AD55" s="208">
        <f>SUM(R55:AC55)</f>
        <v>13</v>
      </c>
      <c r="AE55" s="204">
        <f>AF28</f>
        <v>4</v>
      </c>
      <c r="AF55" s="204">
        <f t="shared" ref="AF55:AO55" si="58">AG28</f>
        <v>5</v>
      </c>
      <c r="AG55" s="204">
        <f t="shared" si="58"/>
        <v>10</v>
      </c>
      <c r="AH55" s="204">
        <f t="shared" si="58"/>
        <v>15</v>
      </c>
      <c r="AI55" s="204">
        <f t="shared" si="58"/>
        <v>22</v>
      </c>
      <c r="AJ55" s="204">
        <f t="shared" si="58"/>
        <v>30</v>
      </c>
      <c r="AK55" s="204">
        <f t="shared" si="58"/>
        <v>35</v>
      </c>
      <c r="AL55" s="204">
        <f t="shared" si="58"/>
        <v>39</v>
      </c>
      <c r="AM55" s="204">
        <f t="shared" si="58"/>
        <v>45</v>
      </c>
      <c r="AN55" s="204">
        <f t="shared" si="58"/>
        <v>60</v>
      </c>
      <c r="AO55" s="204">
        <f t="shared" si="58"/>
        <v>65</v>
      </c>
      <c r="AP55" s="204">
        <v>120</v>
      </c>
      <c r="AQ55" s="206">
        <f>SUM(AE55:AP55)</f>
        <v>450</v>
      </c>
    </row>
    <row r="56" spans="1:44" s="64" customFormat="1" x14ac:dyDescent="0.2">
      <c r="B56" s="46"/>
      <c r="C56" s="109" t="s">
        <v>111</v>
      </c>
      <c r="D56" s="121"/>
      <c r="E56" s="163"/>
      <c r="F56" s="163"/>
      <c r="G56" s="163"/>
      <c r="H56" s="163"/>
      <c r="I56" s="163"/>
      <c r="J56" s="163"/>
      <c r="K56" s="163"/>
      <c r="L56" s="163"/>
      <c r="M56" s="163"/>
      <c r="N56" s="163"/>
      <c r="O56" s="163"/>
      <c r="P56" s="163"/>
      <c r="Q56" s="63"/>
      <c r="R56" s="163"/>
      <c r="S56" s="163"/>
      <c r="T56" s="163"/>
      <c r="U56" s="163"/>
      <c r="V56" s="163"/>
      <c r="W56" s="163"/>
      <c r="X56" s="163"/>
      <c r="Y56" s="163"/>
      <c r="Z56" s="163"/>
      <c r="AA56" s="163">
        <v>15</v>
      </c>
      <c r="AB56" s="163">
        <v>15</v>
      </c>
      <c r="AC56" s="163">
        <v>15</v>
      </c>
      <c r="AD56" s="207"/>
      <c r="AE56" s="163">
        <v>12</v>
      </c>
      <c r="AF56" s="163">
        <v>12</v>
      </c>
      <c r="AG56" s="163">
        <v>12</v>
      </c>
      <c r="AH56" s="163">
        <v>12</v>
      </c>
      <c r="AI56" s="163">
        <v>12</v>
      </c>
      <c r="AJ56" s="163">
        <v>12</v>
      </c>
      <c r="AK56" s="163">
        <v>12</v>
      </c>
      <c r="AL56" s="163">
        <v>12</v>
      </c>
      <c r="AM56" s="163">
        <v>12</v>
      </c>
      <c r="AN56" s="163">
        <v>12</v>
      </c>
      <c r="AO56" s="163">
        <v>12</v>
      </c>
      <c r="AP56" s="163">
        <v>12</v>
      </c>
      <c r="AQ56" s="207"/>
    </row>
    <row r="57" spans="1:44" s="64" customFormat="1" x14ac:dyDescent="0.2">
      <c r="B57" s="46"/>
      <c r="C57" s="107" t="s">
        <v>225</v>
      </c>
      <c r="D57" s="118"/>
      <c r="E57" s="99">
        <f>E55*E56</f>
        <v>0</v>
      </c>
      <c r="F57" s="99">
        <f t="shared" ref="F57:N57" si="59">F55*F56</f>
        <v>0</v>
      </c>
      <c r="G57" s="99">
        <f t="shared" si="59"/>
        <v>0</v>
      </c>
      <c r="H57" s="99">
        <f t="shared" si="59"/>
        <v>0</v>
      </c>
      <c r="I57" s="99">
        <f t="shared" si="59"/>
        <v>0</v>
      </c>
      <c r="J57" s="99">
        <f t="shared" si="59"/>
        <v>0</v>
      </c>
      <c r="K57" s="99">
        <f t="shared" si="59"/>
        <v>0</v>
      </c>
      <c r="L57" s="99">
        <f t="shared" si="59"/>
        <v>0</v>
      </c>
      <c r="M57" s="99">
        <f t="shared" si="59"/>
        <v>0</v>
      </c>
      <c r="N57" s="99">
        <f t="shared" si="59"/>
        <v>0</v>
      </c>
      <c r="O57" s="99">
        <f>O55*O56</f>
        <v>0</v>
      </c>
      <c r="P57" s="99">
        <f>P55*P56</f>
        <v>0</v>
      </c>
      <c r="Q57" s="99">
        <f>SUM(E57:P57)</f>
        <v>0</v>
      </c>
      <c r="R57" s="99">
        <f t="shared" ref="R57:AA57" si="60">R55*R56</f>
        <v>0</v>
      </c>
      <c r="S57" s="99">
        <f t="shared" si="60"/>
        <v>0</v>
      </c>
      <c r="T57" s="99">
        <f t="shared" si="60"/>
        <v>0</v>
      </c>
      <c r="U57" s="99">
        <f t="shared" si="60"/>
        <v>0</v>
      </c>
      <c r="V57" s="99">
        <f t="shared" si="60"/>
        <v>0</v>
      </c>
      <c r="W57" s="99">
        <f t="shared" si="60"/>
        <v>0</v>
      </c>
      <c r="X57" s="99">
        <f t="shared" si="60"/>
        <v>0</v>
      </c>
      <c r="Y57" s="99">
        <f t="shared" si="60"/>
        <v>0</v>
      </c>
      <c r="Z57" s="99">
        <f t="shared" si="60"/>
        <v>0</v>
      </c>
      <c r="AA57" s="99">
        <f t="shared" si="60"/>
        <v>75</v>
      </c>
      <c r="AB57" s="99">
        <f>AB55*AB56</f>
        <v>75</v>
      </c>
      <c r="AC57" s="99">
        <f>AC55*AC56</f>
        <v>45</v>
      </c>
      <c r="AD57" s="99">
        <f>SUM(R57:AC57)</f>
        <v>195</v>
      </c>
      <c r="AE57" s="99">
        <f>AE55*AE56</f>
        <v>48</v>
      </c>
      <c r="AF57" s="99">
        <f t="shared" ref="AF57:AN57" si="61">AF55*AF56</f>
        <v>60</v>
      </c>
      <c r="AG57" s="99">
        <f t="shared" si="61"/>
        <v>120</v>
      </c>
      <c r="AH57" s="99">
        <f t="shared" si="61"/>
        <v>180</v>
      </c>
      <c r="AI57" s="99">
        <f t="shared" si="61"/>
        <v>264</v>
      </c>
      <c r="AJ57" s="99">
        <f t="shared" si="61"/>
        <v>360</v>
      </c>
      <c r="AK57" s="99">
        <f t="shared" si="61"/>
        <v>420</v>
      </c>
      <c r="AL57" s="99">
        <f t="shared" si="61"/>
        <v>468</v>
      </c>
      <c r="AM57" s="99">
        <f t="shared" si="61"/>
        <v>540</v>
      </c>
      <c r="AN57" s="99">
        <f t="shared" si="61"/>
        <v>720</v>
      </c>
      <c r="AO57" s="99">
        <f>AO55*AO56</f>
        <v>780</v>
      </c>
      <c r="AP57" s="99">
        <f>AP55*AP56</f>
        <v>1440</v>
      </c>
      <c r="AQ57" s="99">
        <f>SUM(AE57:AP57)</f>
        <v>5400</v>
      </c>
    </row>
    <row r="58" spans="1:44" x14ac:dyDescent="0.2">
      <c r="B58" s="47"/>
      <c r="C58" s="277" t="s">
        <v>38</v>
      </c>
      <c r="D58" s="278">
        <v>0.19</v>
      </c>
      <c r="E58" s="137">
        <f>E57*$D$58</f>
        <v>0</v>
      </c>
      <c r="F58" s="137">
        <f t="shared" ref="F58:P58" si="62">F57*$D$58</f>
        <v>0</v>
      </c>
      <c r="G58" s="137">
        <f t="shared" si="62"/>
        <v>0</v>
      </c>
      <c r="H58" s="137">
        <f t="shared" si="62"/>
        <v>0</v>
      </c>
      <c r="I58" s="137">
        <f t="shared" si="62"/>
        <v>0</v>
      </c>
      <c r="J58" s="137">
        <f t="shared" si="62"/>
        <v>0</v>
      </c>
      <c r="K58" s="137">
        <f t="shared" si="62"/>
        <v>0</v>
      </c>
      <c r="L58" s="137">
        <f t="shared" si="62"/>
        <v>0</v>
      </c>
      <c r="M58" s="137">
        <f t="shared" si="62"/>
        <v>0</v>
      </c>
      <c r="N58" s="137">
        <f t="shared" si="62"/>
        <v>0</v>
      </c>
      <c r="O58" s="137">
        <f t="shared" si="62"/>
        <v>0</v>
      </c>
      <c r="P58" s="137">
        <f t="shared" si="62"/>
        <v>0</v>
      </c>
      <c r="Q58" s="99">
        <f>SUM(E58:P58)</f>
        <v>0</v>
      </c>
      <c r="R58" s="137">
        <f t="shared" ref="R58:AC58" si="63">R57*$D$58</f>
        <v>0</v>
      </c>
      <c r="S58" s="137">
        <f t="shared" si="63"/>
        <v>0</v>
      </c>
      <c r="T58" s="137">
        <f t="shared" si="63"/>
        <v>0</v>
      </c>
      <c r="U58" s="137">
        <f t="shared" si="63"/>
        <v>0</v>
      </c>
      <c r="V58" s="137">
        <f t="shared" si="63"/>
        <v>0</v>
      </c>
      <c r="W58" s="137">
        <f t="shared" si="63"/>
        <v>0</v>
      </c>
      <c r="X58" s="137">
        <f t="shared" si="63"/>
        <v>0</v>
      </c>
      <c r="Y58" s="137">
        <f t="shared" si="63"/>
        <v>0</v>
      </c>
      <c r="Z58" s="137">
        <f t="shared" si="63"/>
        <v>0</v>
      </c>
      <c r="AA58" s="137">
        <f t="shared" si="63"/>
        <v>14.25</v>
      </c>
      <c r="AB58" s="137">
        <f t="shared" si="63"/>
        <v>14.25</v>
      </c>
      <c r="AC58" s="137">
        <f t="shared" si="63"/>
        <v>8.5500000000000007</v>
      </c>
      <c r="AD58" s="99">
        <f>SUM(R58:AC58)</f>
        <v>37.049999999999997</v>
      </c>
      <c r="AE58" s="137">
        <f t="shared" ref="AE58:AP58" si="64">AE57*$D$58</f>
        <v>9.120000000000001</v>
      </c>
      <c r="AF58" s="137">
        <f t="shared" si="64"/>
        <v>11.4</v>
      </c>
      <c r="AG58" s="137">
        <f t="shared" si="64"/>
        <v>22.8</v>
      </c>
      <c r="AH58" s="137">
        <f t="shared" si="64"/>
        <v>34.200000000000003</v>
      </c>
      <c r="AI58" s="137">
        <f t="shared" si="64"/>
        <v>50.160000000000004</v>
      </c>
      <c r="AJ58" s="137">
        <f t="shared" si="64"/>
        <v>68.400000000000006</v>
      </c>
      <c r="AK58" s="137">
        <f t="shared" si="64"/>
        <v>79.8</v>
      </c>
      <c r="AL58" s="137">
        <f t="shared" si="64"/>
        <v>88.92</v>
      </c>
      <c r="AM58" s="137">
        <f t="shared" si="64"/>
        <v>102.6</v>
      </c>
      <c r="AN58" s="137">
        <f t="shared" si="64"/>
        <v>136.80000000000001</v>
      </c>
      <c r="AO58" s="137">
        <f t="shared" si="64"/>
        <v>148.19999999999999</v>
      </c>
      <c r="AP58" s="137">
        <f t="shared" si="64"/>
        <v>273.60000000000002</v>
      </c>
      <c r="AQ58" s="99">
        <f>SUM(AE58:AP58)</f>
        <v>1026</v>
      </c>
    </row>
    <row r="59" spans="1:44" x14ac:dyDescent="0.2">
      <c r="B59" s="117" t="s">
        <v>162</v>
      </c>
      <c r="C59" s="279"/>
      <c r="D59" s="280"/>
      <c r="E59" s="99">
        <f>SUM(E46,E52,E58)</f>
        <v>0</v>
      </c>
      <c r="F59" s="99">
        <f t="shared" ref="F59:R59" si="65">SUM(F46,F52,F58)</f>
        <v>0</v>
      </c>
      <c r="G59" s="99">
        <f t="shared" si="65"/>
        <v>0</v>
      </c>
      <c r="H59" s="99">
        <f t="shared" si="65"/>
        <v>0</v>
      </c>
      <c r="I59" s="99">
        <f t="shared" si="65"/>
        <v>0</v>
      </c>
      <c r="J59" s="99">
        <f t="shared" si="65"/>
        <v>0</v>
      </c>
      <c r="K59" s="99">
        <f t="shared" si="65"/>
        <v>0</v>
      </c>
      <c r="L59" s="99">
        <f t="shared" si="65"/>
        <v>0</v>
      </c>
      <c r="M59" s="99">
        <f t="shared" si="65"/>
        <v>0</v>
      </c>
      <c r="N59" s="99">
        <f t="shared" si="65"/>
        <v>34.200000000000003</v>
      </c>
      <c r="O59" s="99">
        <f t="shared" si="65"/>
        <v>171</v>
      </c>
      <c r="P59" s="99">
        <f t="shared" si="65"/>
        <v>34.200000000000003</v>
      </c>
      <c r="Q59" s="99">
        <f>SUM(E59:P59)</f>
        <v>239.39999999999998</v>
      </c>
      <c r="R59" s="99">
        <f t="shared" si="65"/>
        <v>47.5</v>
      </c>
      <c r="S59" s="99">
        <f t="shared" ref="S59:AC59" si="66">SUM(S46,S52,S58)</f>
        <v>66.5</v>
      </c>
      <c r="T59" s="99">
        <f t="shared" si="66"/>
        <v>66.5</v>
      </c>
      <c r="U59" s="99">
        <f t="shared" si="66"/>
        <v>109.25</v>
      </c>
      <c r="V59" s="99">
        <f t="shared" si="66"/>
        <v>103.55</v>
      </c>
      <c r="W59" s="99">
        <f t="shared" si="66"/>
        <v>122.55</v>
      </c>
      <c r="X59" s="99">
        <f t="shared" si="66"/>
        <v>147.25</v>
      </c>
      <c r="Y59" s="99">
        <f t="shared" si="66"/>
        <v>166.25</v>
      </c>
      <c r="Z59" s="99">
        <f t="shared" si="66"/>
        <v>156.75</v>
      </c>
      <c r="AA59" s="99">
        <f t="shared" si="66"/>
        <v>209.95</v>
      </c>
      <c r="AB59" s="99">
        <f t="shared" si="66"/>
        <v>270.75</v>
      </c>
      <c r="AC59" s="99">
        <f t="shared" si="66"/>
        <v>136.80000000000001</v>
      </c>
      <c r="AD59" s="99">
        <f>SUM(R59:AC59)</f>
        <v>1603.6</v>
      </c>
      <c r="AE59" s="99">
        <f t="shared" ref="AE59:AP59" si="67">SUM(AE46,AE52,AE58)</f>
        <v>124.83000000000001</v>
      </c>
      <c r="AF59" s="99">
        <f t="shared" si="67"/>
        <v>153.9</v>
      </c>
      <c r="AG59" s="99">
        <f t="shared" si="67"/>
        <v>209.95</v>
      </c>
      <c r="AH59" s="99">
        <f t="shared" si="67"/>
        <v>283.86</v>
      </c>
      <c r="AI59" s="99">
        <f t="shared" si="67"/>
        <v>313.50000000000006</v>
      </c>
      <c r="AJ59" s="99">
        <f t="shared" si="67"/>
        <v>398.24</v>
      </c>
      <c r="AK59" s="99">
        <f t="shared" si="67"/>
        <v>525.35</v>
      </c>
      <c r="AL59" s="99">
        <f t="shared" si="67"/>
        <v>657.02</v>
      </c>
      <c r="AM59" s="99">
        <f t="shared" si="67"/>
        <v>815.1</v>
      </c>
      <c r="AN59" s="99">
        <f t="shared" si="67"/>
        <v>1071.5999999999999</v>
      </c>
      <c r="AO59" s="99">
        <f t="shared" si="67"/>
        <v>1128.5999999999999</v>
      </c>
      <c r="AP59" s="99">
        <f t="shared" si="67"/>
        <v>1254</v>
      </c>
      <c r="AQ59" s="99">
        <f>SUM(AE59:AP59)</f>
        <v>6935.9500000000007</v>
      </c>
    </row>
    <row r="60" spans="1:44" s="64" customFormat="1" x14ac:dyDescent="0.2">
      <c r="B60" s="36" t="s">
        <v>112</v>
      </c>
      <c r="C60" s="281"/>
      <c r="D60" s="238"/>
      <c r="E60" s="99">
        <f>SUM(E45+E51+E57)</f>
        <v>0</v>
      </c>
      <c r="F60" s="99">
        <f t="shared" ref="F60:P60" si="68">SUM(F45+F51+F57)</f>
        <v>0</v>
      </c>
      <c r="G60" s="99">
        <f t="shared" si="68"/>
        <v>0</v>
      </c>
      <c r="H60" s="99">
        <f t="shared" si="68"/>
        <v>0</v>
      </c>
      <c r="I60" s="99">
        <f t="shared" si="68"/>
        <v>0</v>
      </c>
      <c r="J60" s="99">
        <f t="shared" si="68"/>
        <v>0</v>
      </c>
      <c r="K60" s="99">
        <f t="shared" si="68"/>
        <v>0</v>
      </c>
      <c r="L60" s="99">
        <f t="shared" si="68"/>
        <v>0</v>
      </c>
      <c r="M60" s="99">
        <f t="shared" si="68"/>
        <v>0</v>
      </c>
      <c r="N60" s="99">
        <f t="shared" si="68"/>
        <v>180</v>
      </c>
      <c r="O60" s="99">
        <f t="shared" si="68"/>
        <v>900</v>
      </c>
      <c r="P60" s="99">
        <f t="shared" si="68"/>
        <v>180</v>
      </c>
      <c r="Q60" s="99">
        <f>SUM(E60:P60)</f>
        <v>1260</v>
      </c>
      <c r="R60" s="99">
        <f t="shared" ref="R60:AC60" si="69">SUM(R45+R51+R57)</f>
        <v>250</v>
      </c>
      <c r="S60" s="99">
        <f t="shared" si="69"/>
        <v>350</v>
      </c>
      <c r="T60" s="99">
        <f t="shared" si="69"/>
        <v>350</v>
      </c>
      <c r="U60" s="99">
        <f t="shared" si="69"/>
        <v>575</v>
      </c>
      <c r="V60" s="99">
        <f t="shared" si="69"/>
        <v>545</v>
      </c>
      <c r="W60" s="99">
        <f t="shared" si="69"/>
        <v>645</v>
      </c>
      <c r="X60" s="99">
        <f t="shared" si="69"/>
        <v>775</v>
      </c>
      <c r="Y60" s="99">
        <f t="shared" si="69"/>
        <v>875</v>
      </c>
      <c r="Z60" s="99">
        <f t="shared" si="69"/>
        <v>825</v>
      </c>
      <c r="AA60" s="99">
        <f>SUM(AA45+AA51+AA57)</f>
        <v>1105</v>
      </c>
      <c r="AB60" s="99">
        <f t="shared" si="69"/>
        <v>1425</v>
      </c>
      <c r="AC60" s="99">
        <f t="shared" si="69"/>
        <v>720</v>
      </c>
      <c r="AD60" s="99">
        <f>SUM(R60:AC60)</f>
        <v>8440</v>
      </c>
      <c r="AE60" s="99">
        <f t="shared" ref="AE60:AP60" si="70">SUM(AE45+AE51+AE57)</f>
        <v>657</v>
      </c>
      <c r="AF60" s="99">
        <f t="shared" si="70"/>
        <v>810</v>
      </c>
      <c r="AG60" s="99">
        <f t="shared" si="70"/>
        <v>1105</v>
      </c>
      <c r="AH60" s="99">
        <f t="shared" si="70"/>
        <v>1494</v>
      </c>
      <c r="AI60" s="99">
        <f t="shared" si="70"/>
        <v>1650</v>
      </c>
      <c r="AJ60" s="99">
        <f t="shared" si="70"/>
        <v>2096</v>
      </c>
      <c r="AK60" s="99">
        <f t="shared" si="70"/>
        <v>2765</v>
      </c>
      <c r="AL60" s="99">
        <f t="shared" si="70"/>
        <v>3458</v>
      </c>
      <c r="AM60" s="99">
        <f t="shared" si="70"/>
        <v>4290</v>
      </c>
      <c r="AN60" s="99">
        <f t="shared" si="70"/>
        <v>5640</v>
      </c>
      <c r="AO60" s="99">
        <f t="shared" si="70"/>
        <v>5940</v>
      </c>
      <c r="AP60" s="99">
        <f t="shared" si="70"/>
        <v>6600</v>
      </c>
      <c r="AQ60" s="99">
        <f>SUM(AE60:AP60)</f>
        <v>36505</v>
      </c>
    </row>
    <row r="61" spans="1:44" s="64" customFormat="1" ht="17" customHeight="1" x14ac:dyDescent="0.2">
      <c r="B61" s="237" t="s">
        <v>173</v>
      </c>
      <c r="C61" s="360"/>
      <c r="D61" s="238"/>
      <c r="E61" s="483"/>
      <c r="F61" s="483"/>
      <c r="G61" s="483"/>
      <c r="H61" s="483"/>
      <c r="I61" s="483"/>
      <c r="J61" s="483"/>
      <c r="K61" s="483"/>
      <c r="L61" s="483"/>
      <c r="M61" s="483"/>
      <c r="N61" s="483"/>
      <c r="O61" s="483"/>
      <c r="P61" s="484"/>
      <c r="Q61" s="63"/>
      <c r="R61" s="485"/>
      <c r="S61" s="486"/>
      <c r="T61" s="486"/>
      <c r="U61" s="486"/>
      <c r="V61" s="486"/>
      <c r="W61" s="486"/>
      <c r="X61" s="486"/>
      <c r="Y61" s="486"/>
      <c r="Z61" s="486"/>
      <c r="AA61" s="486"/>
      <c r="AB61" s="486"/>
      <c r="AC61" s="487"/>
      <c r="AD61" s="63"/>
      <c r="AE61" s="488"/>
      <c r="AF61" s="489"/>
      <c r="AG61" s="489"/>
      <c r="AH61" s="489"/>
      <c r="AI61" s="489"/>
      <c r="AJ61" s="489"/>
      <c r="AK61" s="489"/>
      <c r="AL61" s="489"/>
      <c r="AM61" s="489"/>
      <c r="AN61" s="489"/>
      <c r="AO61" s="489"/>
      <c r="AP61" s="490"/>
      <c r="AQ61" s="63"/>
      <c r="AR61" s="233"/>
    </row>
    <row r="62" spans="1:44" s="64" customFormat="1" x14ac:dyDescent="0.2">
      <c r="B62" s="359">
        <f>'1.) Investment costs'!B14</f>
        <v>0</v>
      </c>
      <c r="C62" s="361" t="str">
        <f>'1.) Investment costs'!C14</f>
        <v>First tax consultancy</v>
      </c>
      <c r="D62" s="102"/>
      <c r="E62" s="381"/>
      <c r="F62" s="380">
        <v>50</v>
      </c>
      <c r="G62" s="380"/>
      <c r="H62" s="380"/>
      <c r="I62" s="380"/>
      <c r="J62" s="380"/>
      <c r="K62" s="380"/>
      <c r="L62" s="380"/>
      <c r="M62" s="380"/>
      <c r="N62" s="380"/>
      <c r="O62" s="380"/>
      <c r="P62" s="380"/>
      <c r="Q62" s="99">
        <f t="shared" ref="Q62:Q69" si="71">SUM(E62:P62)</f>
        <v>50</v>
      </c>
      <c r="R62" s="240"/>
      <c r="S62" s="240"/>
      <c r="T62" s="240"/>
      <c r="U62" s="240"/>
      <c r="V62" s="240"/>
      <c r="W62" s="240"/>
      <c r="X62" s="240"/>
      <c r="Y62" s="240"/>
      <c r="Z62" s="240"/>
      <c r="AA62" s="240"/>
      <c r="AB62" s="240"/>
      <c r="AC62" s="240"/>
      <c r="AD62" s="99">
        <f t="shared" ref="AD62:AD69" si="72">SUM(R62:AC62)</f>
        <v>0</v>
      </c>
      <c r="AE62" s="240"/>
      <c r="AF62" s="240"/>
      <c r="AG62" s="240"/>
      <c r="AH62" s="240"/>
      <c r="AI62" s="240"/>
      <c r="AJ62" s="240"/>
      <c r="AK62" s="240"/>
      <c r="AL62" s="240"/>
      <c r="AM62" s="240"/>
      <c r="AN62" s="240"/>
      <c r="AO62" s="240"/>
      <c r="AP62" s="240"/>
      <c r="AQ62" s="99">
        <f t="shared" ref="AQ62:AQ69" si="73">SUM(AE62:AP62)</f>
        <v>0</v>
      </c>
      <c r="AR62" s="233"/>
    </row>
    <row r="63" spans="1:44" s="64" customFormat="1" x14ac:dyDescent="0.2">
      <c r="B63" s="359">
        <f>'1.) Investment costs'!B15</f>
        <v>0</v>
      </c>
      <c r="C63" s="361" t="str">
        <f>'1.) Investment costs'!C15</f>
        <v>Lawyer and notary fees</v>
      </c>
      <c r="D63" s="102"/>
      <c r="E63" s="381">
        <v>750</v>
      </c>
      <c r="F63" s="380"/>
      <c r="G63" s="380"/>
      <c r="H63" s="380"/>
      <c r="I63" s="380"/>
      <c r="J63" s="380"/>
      <c r="K63" s="380"/>
      <c r="L63" s="380"/>
      <c r="M63" s="380"/>
      <c r="N63" s="380"/>
      <c r="O63" s="380"/>
      <c r="P63" s="380"/>
      <c r="Q63" s="99">
        <f t="shared" si="71"/>
        <v>750</v>
      </c>
      <c r="R63" s="240"/>
      <c r="S63" s="240"/>
      <c r="T63" s="240"/>
      <c r="U63" s="240"/>
      <c r="V63" s="240"/>
      <c r="W63" s="240"/>
      <c r="X63" s="240"/>
      <c r="Y63" s="240"/>
      <c r="Z63" s="240"/>
      <c r="AA63" s="240"/>
      <c r="AB63" s="240"/>
      <c r="AC63" s="240"/>
      <c r="AD63" s="99">
        <f t="shared" si="72"/>
        <v>0</v>
      </c>
      <c r="AE63" s="240"/>
      <c r="AF63" s="240"/>
      <c r="AG63" s="240"/>
      <c r="AH63" s="240"/>
      <c r="AI63" s="240"/>
      <c r="AJ63" s="240"/>
      <c r="AK63" s="240"/>
      <c r="AL63" s="240"/>
      <c r="AM63" s="240"/>
      <c r="AN63" s="240"/>
      <c r="AO63" s="240"/>
      <c r="AP63" s="240"/>
      <c r="AQ63" s="99">
        <f t="shared" si="73"/>
        <v>0</v>
      </c>
      <c r="AR63" s="233"/>
    </row>
    <row r="64" spans="1:44" s="64" customFormat="1" x14ac:dyDescent="0.2">
      <c r="B64" s="359">
        <f>'1.) Investment costs'!B16</f>
        <v>0</v>
      </c>
      <c r="C64" s="361" t="str">
        <f>'1.) Investment costs'!C16</f>
        <v>Registration fees for patents</v>
      </c>
      <c r="D64" s="102"/>
      <c r="E64" s="381"/>
      <c r="F64" s="380"/>
      <c r="G64" s="380">
        <v>300</v>
      </c>
      <c r="H64" s="380"/>
      <c r="I64" s="380"/>
      <c r="J64" s="380"/>
      <c r="K64" s="380"/>
      <c r="L64" s="380"/>
      <c r="M64" s="380"/>
      <c r="N64" s="380"/>
      <c r="O64" s="380"/>
      <c r="P64" s="380"/>
      <c r="Q64" s="99">
        <f t="shared" si="71"/>
        <v>300</v>
      </c>
      <c r="R64" s="240"/>
      <c r="S64" s="240"/>
      <c r="T64" s="240"/>
      <c r="U64" s="240"/>
      <c r="V64" s="240"/>
      <c r="W64" s="240"/>
      <c r="X64" s="240"/>
      <c r="Y64" s="240"/>
      <c r="Z64" s="240"/>
      <c r="AA64" s="240"/>
      <c r="AB64" s="240"/>
      <c r="AC64" s="240"/>
      <c r="AD64" s="99">
        <f t="shared" si="72"/>
        <v>0</v>
      </c>
      <c r="AE64" s="240"/>
      <c r="AF64" s="240"/>
      <c r="AG64" s="240"/>
      <c r="AH64" s="240"/>
      <c r="AI64" s="240"/>
      <c r="AJ64" s="240"/>
      <c r="AK64" s="240"/>
      <c r="AL64" s="240"/>
      <c r="AM64" s="240"/>
      <c r="AN64" s="240"/>
      <c r="AO64" s="240"/>
      <c r="AP64" s="240"/>
      <c r="AQ64" s="99">
        <f t="shared" si="73"/>
        <v>0</v>
      </c>
      <c r="AR64" s="233"/>
    </row>
    <row r="65" spans="2:44" s="64" customFormat="1" x14ac:dyDescent="0.2">
      <c r="B65" s="359">
        <f>'1.) Investment costs'!B17</f>
        <v>0</v>
      </c>
      <c r="C65" s="361" t="str">
        <f>'1.) Investment costs'!C17</f>
        <v>Registration fees for trademarks</v>
      </c>
      <c r="D65" s="102"/>
      <c r="E65" s="381"/>
      <c r="F65" s="380"/>
      <c r="G65" s="380">
        <v>150</v>
      </c>
      <c r="H65" s="380"/>
      <c r="I65" s="380"/>
      <c r="J65" s="380"/>
      <c r="K65" s="380"/>
      <c r="L65" s="380"/>
      <c r="M65" s="380"/>
      <c r="N65" s="380"/>
      <c r="O65" s="380"/>
      <c r="P65" s="380"/>
      <c r="Q65" s="99">
        <f t="shared" si="71"/>
        <v>150</v>
      </c>
      <c r="R65" s="240"/>
      <c r="S65" s="240"/>
      <c r="T65" s="240"/>
      <c r="U65" s="240"/>
      <c r="V65" s="240"/>
      <c r="W65" s="240"/>
      <c r="X65" s="240"/>
      <c r="Y65" s="240"/>
      <c r="Z65" s="240"/>
      <c r="AA65" s="240"/>
      <c r="AB65" s="240"/>
      <c r="AC65" s="240"/>
      <c r="AD65" s="99">
        <f t="shared" si="72"/>
        <v>0</v>
      </c>
      <c r="AE65" s="240"/>
      <c r="AF65" s="240"/>
      <c r="AG65" s="240"/>
      <c r="AH65" s="240"/>
      <c r="AI65" s="240"/>
      <c r="AJ65" s="240"/>
      <c r="AK65" s="240"/>
      <c r="AL65" s="240"/>
      <c r="AM65" s="240"/>
      <c r="AN65" s="240"/>
      <c r="AO65" s="240"/>
      <c r="AP65" s="240"/>
      <c r="AQ65" s="99">
        <f t="shared" si="73"/>
        <v>0</v>
      </c>
      <c r="AR65" s="233"/>
    </row>
    <row r="66" spans="2:44" s="64" customFormat="1" x14ac:dyDescent="0.2">
      <c r="B66" s="359">
        <f>'1.) Investment costs'!B18</f>
        <v>0</v>
      </c>
      <c r="C66" s="361" t="str">
        <f>'1.) Investment costs'!C18</f>
        <v>Business registration fees</v>
      </c>
      <c r="D66" s="102"/>
      <c r="E66" s="381">
        <v>20</v>
      </c>
      <c r="F66" s="380"/>
      <c r="G66" s="380"/>
      <c r="H66" s="380"/>
      <c r="I66" s="380"/>
      <c r="J66" s="380"/>
      <c r="K66" s="380"/>
      <c r="L66" s="380"/>
      <c r="M66" s="380"/>
      <c r="N66" s="380"/>
      <c r="O66" s="380"/>
      <c r="P66" s="380"/>
      <c r="Q66" s="99">
        <f t="shared" si="71"/>
        <v>20</v>
      </c>
      <c r="R66" s="240"/>
      <c r="S66" s="240"/>
      <c r="T66" s="240"/>
      <c r="U66" s="240"/>
      <c r="V66" s="240"/>
      <c r="W66" s="240"/>
      <c r="X66" s="240"/>
      <c r="Y66" s="240"/>
      <c r="Z66" s="240"/>
      <c r="AA66" s="240"/>
      <c r="AB66" s="240"/>
      <c r="AC66" s="240"/>
      <c r="AD66" s="99">
        <f t="shared" si="72"/>
        <v>0</v>
      </c>
      <c r="AE66" s="240"/>
      <c r="AF66" s="240"/>
      <c r="AG66" s="240"/>
      <c r="AH66" s="240"/>
      <c r="AI66" s="240"/>
      <c r="AJ66" s="240"/>
      <c r="AK66" s="240"/>
      <c r="AL66" s="240"/>
      <c r="AM66" s="240"/>
      <c r="AN66" s="240"/>
      <c r="AO66" s="240"/>
      <c r="AP66" s="240"/>
      <c r="AQ66" s="99">
        <f t="shared" si="73"/>
        <v>0</v>
      </c>
      <c r="AR66" s="233"/>
    </row>
    <row r="67" spans="2:44" s="64" customFormat="1" x14ac:dyDescent="0.2">
      <c r="B67" s="359"/>
      <c r="C67" s="361" t="str">
        <f>'1.) Investment costs'!C19</f>
        <v>Registration Commercial register</v>
      </c>
      <c r="D67" s="102"/>
      <c r="E67" s="381">
        <v>500</v>
      </c>
      <c r="F67" s="380"/>
      <c r="G67" s="380"/>
      <c r="H67" s="380"/>
      <c r="I67" s="380"/>
      <c r="J67" s="380"/>
      <c r="K67" s="380"/>
      <c r="L67" s="380"/>
      <c r="M67" s="380"/>
      <c r="N67" s="380"/>
      <c r="O67" s="380"/>
      <c r="P67" s="380"/>
      <c r="Q67" s="99">
        <f t="shared" si="71"/>
        <v>500</v>
      </c>
      <c r="R67" s="240"/>
      <c r="S67" s="240"/>
      <c r="T67" s="240"/>
      <c r="U67" s="240"/>
      <c r="V67" s="240"/>
      <c r="W67" s="240"/>
      <c r="X67" s="240"/>
      <c r="Y67" s="240"/>
      <c r="Z67" s="240"/>
      <c r="AA67" s="240"/>
      <c r="AB67" s="240"/>
      <c r="AC67" s="240"/>
      <c r="AD67" s="99">
        <f t="shared" si="72"/>
        <v>0</v>
      </c>
      <c r="AE67" s="240"/>
      <c r="AF67" s="240"/>
      <c r="AG67" s="240"/>
      <c r="AH67" s="240"/>
      <c r="AI67" s="240"/>
      <c r="AJ67" s="240"/>
      <c r="AK67" s="240"/>
      <c r="AL67" s="240"/>
      <c r="AM67" s="240"/>
      <c r="AN67" s="240"/>
      <c r="AO67" s="240"/>
      <c r="AP67" s="240"/>
      <c r="AQ67" s="99">
        <f t="shared" si="73"/>
        <v>0</v>
      </c>
      <c r="AR67" s="233"/>
    </row>
    <row r="68" spans="2:44" s="64" customFormat="1" x14ac:dyDescent="0.2">
      <c r="B68" s="359">
        <f>'1.) Investment costs'!B20</f>
        <v>0</v>
      </c>
      <c r="C68" s="361" t="str">
        <f>'1.) Investment costs'!C20</f>
        <v>One-time licence and franchise fees</v>
      </c>
      <c r="D68" s="236"/>
      <c r="E68" s="381"/>
      <c r="F68" s="380"/>
      <c r="G68" s="380"/>
      <c r="H68" s="380"/>
      <c r="I68" s="380"/>
      <c r="J68" s="380"/>
      <c r="K68" s="380"/>
      <c r="L68" s="380"/>
      <c r="M68" s="380"/>
      <c r="N68" s="380"/>
      <c r="O68" s="380"/>
      <c r="P68" s="380"/>
      <c r="Q68" s="99">
        <f t="shared" si="71"/>
        <v>0</v>
      </c>
      <c r="R68" s="240"/>
      <c r="S68" s="240"/>
      <c r="T68" s="240"/>
      <c r="U68" s="240"/>
      <c r="V68" s="240"/>
      <c r="W68" s="240"/>
      <c r="X68" s="240"/>
      <c r="Y68" s="240"/>
      <c r="Z68" s="240"/>
      <c r="AA68" s="240"/>
      <c r="AB68" s="240"/>
      <c r="AC68" s="240"/>
      <c r="AD68" s="99">
        <f t="shared" si="72"/>
        <v>0</v>
      </c>
      <c r="AE68" s="240"/>
      <c r="AF68" s="240"/>
      <c r="AG68" s="240"/>
      <c r="AH68" s="240"/>
      <c r="AI68" s="240"/>
      <c r="AJ68" s="240"/>
      <c r="AK68" s="240"/>
      <c r="AL68" s="240"/>
      <c r="AM68" s="240"/>
      <c r="AN68" s="240"/>
      <c r="AO68" s="240"/>
      <c r="AP68" s="240"/>
      <c r="AQ68" s="99">
        <f t="shared" si="73"/>
        <v>0</v>
      </c>
      <c r="AR68" s="233"/>
    </row>
    <row r="69" spans="2:44" s="64" customFormat="1" x14ac:dyDescent="0.2">
      <c r="B69" s="359">
        <f>'1.) Investment costs'!B21</f>
        <v>0</v>
      </c>
      <c r="C69" s="361" t="str">
        <f>'1.) Investment costs'!C21</f>
        <v>Other</v>
      </c>
      <c r="D69" s="236"/>
      <c r="E69" s="381">
        <v>30</v>
      </c>
      <c r="F69" s="380"/>
      <c r="G69" s="380"/>
      <c r="H69" s="380"/>
      <c r="I69" s="380"/>
      <c r="J69" s="380"/>
      <c r="K69" s="380"/>
      <c r="L69" s="380"/>
      <c r="M69" s="380"/>
      <c r="N69" s="380"/>
      <c r="O69" s="380"/>
      <c r="P69" s="380"/>
      <c r="Q69" s="99">
        <f t="shared" si="71"/>
        <v>30</v>
      </c>
      <c r="R69" s="240"/>
      <c r="S69" s="240"/>
      <c r="T69" s="240"/>
      <c r="U69" s="240"/>
      <c r="V69" s="240"/>
      <c r="W69" s="240"/>
      <c r="X69" s="240"/>
      <c r="Y69" s="240"/>
      <c r="Z69" s="240"/>
      <c r="AA69" s="240"/>
      <c r="AB69" s="240"/>
      <c r="AC69" s="240"/>
      <c r="AD69" s="99">
        <f t="shared" si="72"/>
        <v>0</v>
      </c>
      <c r="AE69" s="240"/>
      <c r="AF69" s="240"/>
      <c r="AG69" s="240"/>
      <c r="AH69" s="240"/>
      <c r="AI69" s="240"/>
      <c r="AJ69" s="240"/>
      <c r="AK69" s="240"/>
      <c r="AL69" s="240"/>
      <c r="AM69" s="240"/>
      <c r="AN69" s="240"/>
      <c r="AO69" s="240"/>
      <c r="AP69" s="240"/>
      <c r="AQ69" s="99">
        <f t="shared" si="73"/>
        <v>0</v>
      </c>
      <c r="AR69" s="233"/>
    </row>
    <row r="70" spans="2:44" s="64" customFormat="1" x14ac:dyDescent="0.2">
      <c r="B70" s="237" t="s">
        <v>151</v>
      </c>
      <c r="C70" s="37"/>
      <c r="D70" s="238"/>
      <c r="E70" s="483"/>
      <c r="F70" s="483"/>
      <c r="G70" s="483"/>
      <c r="H70" s="483"/>
      <c r="I70" s="483"/>
      <c r="J70" s="483"/>
      <c r="K70" s="483"/>
      <c r="L70" s="483"/>
      <c r="M70" s="483"/>
      <c r="N70" s="483"/>
      <c r="O70" s="483"/>
      <c r="P70" s="484"/>
      <c r="Q70" s="63"/>
      <c r="R70" s="488"/>
      <c r="S70" s="489"/>
      <c r="T70" s="489"/>
      <c r="U70" s="489"/>
      <c r="V70" s="489"/>
      <c r="W70" s="489"/>
      <c r="X70" s="489"/>
      <c r="Y70" s="489"/>
      <c r="Z70" s="489"/>
      <c r="AA70" s="489"/>
      <c r="AB70" s="489"/>
      <c r="AC70" s="490"/>
      <c r="AD70" s="63"/>
      <c r="AE70" s="488"/>
      <c r="AF70" s="489"/>
      <c r="AG70" s="489"/>
      <c r="AH70" s="489"/>
      <c r="AI70" s="489"/>
      <c r="AJ70" s="489"/>
      <c r="AK70" s="489"/>
      <c r="AL70" s="489"/>
      <c r="AM70" s="489"/>
      <c r="AN70" s="489"/>
      <c r="AO70" s="489"/>
      <c r="AP70" s="490"/>
      <c r="AQ70" s="63"/>
      <c r="AR70" s="233"/>
    </row>
    <row r="71" spans="2:44" s="64" customFormat="1" x14ac:dyDescent="0.2">
      <c r="B71" s="359" t="str">
        <f>'1.) Investment costs'!H14</f>
        <v>Real estate</v>
      </c>
      <c r="C71" s="362"/>
      <c r="D71" s="102"/>
      <c r="E71" s="483"/>
      <c r="F71" s="483"/>
      <c r="G71" s="483"/>
      <c r="H71" s="483"/>
      <c r="I71" s="483"/>
      <c r="J71" s="483"/>
      <c r="K71" s="483"/>
      <c r="L71" s="483"/>
      <c r="M71" s="483"/>
      <c r="N71" s="483"/>
      <c r="O71" s="483"/>
      <c r="P71" s="484"/>
      <c r="Q71" s="63"/>
      <c r="R71" s="488"/>
      <c r="S71" s="489"/>
      <c r="T71" s="489"/>
      <c r="U71" s="489"/>
      <c r="V71" s="489"/>
      <c r="W71" s="489"/>
      <c r="X71" s="489"/>
      <c r="Y71" s="489"/>
      <c r="Z71" s="489"/>
      <c r="AA71" s="489"/>
      <c r="AB71" s="489"/>
      <c r="AC71" s="490"/>
      <c r="AD71" s="63"/>
      <c r="AE71" s="488"/>
      <c r="AF71" s="489"/>
      <c r="AG71" s="489"/>
      <c r="AH71" s="489"/>
      <c r="AI71" s="489"/>
      <c r="AJ71" s="489"/>
      <c r="AK71" s="489"/>
      <c r="AL71" s="489"/>
      <c r="AM71" s="489"/>
      <c r="AN71" s="489"/>
      <c r="AO71" s="489"/>
      <c r="AP71" s="490"/>
      <c r="AQ71" s="63"/>
      <c r="AR71" s="233"/>
    </row>
    <row r="72" spans="2:44" s="64" customFormat="1" x14ac:dyDescent="0.2">
      <c r="B72" s="359">
        <f>'1.) Investment costs'!H15</f>
        <v>0</v>
      </c>
      <c r="C72" s="361" t="str">
        <f>'1.) Investment costs'!I15</f>
        <v>Real property</v>
      </c>
      <c r="D72" s="102"/>
      <c r="E72" s="381"/>
      <c r="F72" s="380"/>
      <c r="G72" s="380"/>
      <c r="H72" s="380"/>
      <c r="I72" s="380"/>
      <c r="J72" s="380"/>
      <c r="K72" s="380"/>
      <c r="L72" s="380"/>
      <c r="M72" s="380"/>
      <c r="N72" s="380"/>
      <c r="O72" s="380"/>
      <c r="P72" s="380"/>
      <c r="Q72" s="99">
        <f>SUM(E72:P72)</f>
        <v>0</v>
      </c>
      <c r="R72" s="240"/>
      <c r="S72" s="240"/>
      <c r="T72" s="240"/>
      <c r="U72" s="240"/>
      <c r="V72" s="240"/>
      <c r="W72" s="240"/>
      <c r="X72" s="240"/>
      <c r="Y72" s="240"/>
      <c r="Z72" s="240"/>
      <c r="AA72" s="240"/>
      <c r="AB72" s="240"/>
      <c r="AC72" s="240"/>
      <c r="AD72" s="99">
        <f>SUM(R72:AC72)</f>
        <v>0</v>
      </c>
      <c r="AE72" s="240"/>
      <c r="AF72" s="240"/>
      <c r="AG72" s="240"/>
      <c r="AH72" s="240"/>
      <c r="AI72" s="240"/>
      <c r="AJ72" s="240"/>
      <c r="AK72" s="240"/>
      <c r="AL72" s="240"/>
      <c r="AM72" s="240"/>
      <c r="AN72" s="240"/>
      <c r="AO72" s="240"/>
      <c r="AP72" s="240"/>
      <c r="AQ72" s="99">
        <f>SUM(AE72:AP72)</f>
        <v>0</v>
      </c>
      <c r="AR72" s="233"/>
    </row>
    <row r="73" spans="2:44" s="64" customFormat="1" x14ac:dyDescent="0.2">
      <c r="B73" s="359">
        <f>'1.) Investment costs'!H16</f>
        <v>0</v>
      </c>
      <c r="C73" s="361" t="str">
        <f>'1.) Investment costs'!I16</f>
        <v>Buildings, facilities, hangars, etc.</v>
      </c>
      <c r="D73" s="102"/>
      <c r="E73" s="381"/>
      <c r="F73" s="380"/>
      <c r="G73" s="380"/>
      <c r="H73" s="380"/>
      <c r="I73" s="380"/>
      <c r="J73" s="380"/>
      <c r="K73" s="380"/>
      <c r="L73" s="380"/>
      <c r="M73" s="380"/>
      <c r="N73" s="380"/>
      <c r="O73" s="380"/>
      <c r="P73" s="380"/>
      <c r="Q73" s="99">
        <f>SUM(E73:P73)</f>
        <v>0</v>
      </c>
      <c r="R73" s="240"/>
      <c r="S73" s="240"/>
      <c r="T73" s="240"/>
      <c r="U73" s="240"/>
      <c r="V73" s="240"/>
      <c r="W73" s="240"/>
      <c r="X73" s="240"/>
      <c r="Y73" s="240"/>
      <c r="Z73" s="240"/>
      <c r="AA73" s="240"/>
      <c r="AB73" s="240"/>
      <c r="AC73" s="240"/>
      <c r="AD73" s="99">
        <f>SUM(R73:AC73)</f>
        <v>0</v>
      </c>
      <c r="AE73" s="240"/>
      <c r="AF73" s="240"/>
      <c r="AG73" s="240"/>
      <c r="AH73" s="240"/>
      <c r="AI73" s="240"/>
      <c r="AJ73" s="240"/>
      <c r="AK73" s="240"/>
      <c r="AL73" s="240"/>
      <c r="AM73" s="240"/>
      <c r="AN73" s="240"/>
      <c r="AO73" s="240"/>
      <c r="AP73" s="240"/>
      <c r="AQ73" s="99">
        <f>SUM(AE73:AP73)</f>
        <v>0</v>
      </c>
      <c r="AR73" s="233"/>
    </row>
    <row r="74" spans="2:44" s="64" customFormat="1" x14ac:dyDescent="0.2">
      <c r="B74" s="359">
        <f>'1.) Investment costs'!H17</f>
        <v>0</v>
      </c>
      <c r="C74" s="361" t="str">
        <f>'1.) Investment costs'!I17</f>
        <v>Goods and material warehouse</v>
      </c>
      <c r="D74" s="102"/>
      <c r="E74" s="381"/>
      <c r="F74" s="380"/>
      <c r="G74" s="380"/>
      <c r="H74" s="380"/>
      <c r="I74" s="380"/>
      <c r="J74" s="380"/>
      <c r="K74" s="380"/>
      <c r="L74" s="380"/>
      <c r="M74" s="380"/>
      <c r="N74" s="380"/>
      <c r="O74" s="380"/>
      <c r="P74" s="380"/>
      <c r="Q74" s="99">
        <f>SUM(E74:P74)</f>
        <v>0</v>
      </c>
      <c r="R74" s="240"/>
      <c r="S74" s="240"/>
      <c r="T74" s="240"/>
      <c r="U74" s="240"/>
      <c r="V74" s="240"/>
      <c r="W74" s="240"/>
      <c r="X74" s="240"/>
      <c r="Y74" s="240"/>
      <c r="Z74" s="240"/>
      <c r="AA74" s="240"/>
      <c r="AB74" s="240"/>
      <c r="AC74" s="240"/>
      <c r="AD74" s="99">
        <f>SUM(R74:AC74)</f>
        <v>0</v>
      </c>
      <c r="AE74" s="240"/>
      <c r="AF74" s="240"/>
      <c r="AG74" s="240"/>
      <c r="AH74" s="240"/>
      <c r="AI74" s="240"/>
      <c r="AJ74" s="240"/>
      <c r="AK74" s="240"/>
      <c r="AL74" s="240"/>
      <c r="AM74" s="240"/>
      <c r="AN74" s="240"/>
      <c r="AO74" s="240"/>
      <c r="AP74" s="240"/>
      <c r="AQ74" s="99">
        <f>SUM(AE74:AP74)</f>
        <v>0</v>
      </c>
      <c r="AR74" s="233"/>
    </row>
    <row r="75" spans="2:44" s="64" customFormat="1" x14ac:dyDescent="0.2">
      <c r="B75" s="359">
        <f>'1.) Investment costs'!H18</f>
        <v>0</v>
      </c>
      <c r="C75" s="361" t="str">
        <f>'1.) Investment costs'!I18</f>
        <v>Reconstruction and renovation</v>
      </c>
      <c r="D75" s="102"/>
      <c r="E75" s="381"/>
      <c r="F75" s="380">
        <v>300</v>
      </c>
      <c r="G75" s="380">
        <v>200</v>
      </c>
      <c r="H75" s="380"/>
      <c r="I75" s="380"/>
      <c r="J75" s="380"/>
      <c r="K75" s="380"/>
      <c r="L75" s="380"/>
      <c r="M75" s="380"/>
      <c r="N75" s="380"/>
      <c r="O75" s="380"/>
      <c r="P75" s="380"/>
      <c r="Q75" s="99">
        <f>SUM(E75:P75)</f>
        <v>500</v>
      </c>
      <c r="R75" s="240"/>
      <c r="S75" s="240"/>
      <c r="T75" s="240"/>
      <c r="U75" s="240"/>
      <c r="V75" s="240"/>
      <c r="W75" s="240"/>
      <c r="X75" s="240"/>
      <c r="Y75" s="240"/>
      <c r="Z75" s="240"/>
      <c r="AA75" s="240"/>
      <c r="AB75" s="240"/>
      <c r="AC75" s="240"/>
      <c r="AD75" s="99">
        <f>SUM(R75:AC75)</f>
        <v>0</v>
      </c>
      <c r="AE75" s="240"/>
      <c r="AF75" s="240"/>
      <c r="AG75" s="240"/>
      <c r="AH75" s="240"/>
      <c r="AI75" s="240"/>
      <c r="AJ75" s="240"/>
      <c r="AK75" s="240"/>
      <c r="AL75" s="240"/>
      <c r="AM75" s="240"/>
      <c r="AN75" s="240"/>
      <c r="AO75" s="240"/>
      <c r="AP75" s="240"/>
      <c r="AQ75" s="99">
        <f>SUM(AE75:AP75)</f>
        <v>0</v>
      </c>
      <c r="AR75" s="233"/>
    </row>
    <row r="76" spans="2:44" s="64" customFormat="1" x14ac:dyDescent="0.2">
      <c r="B76" s="359">
        <f>'1.) Investment costs'!H19</f>
        <v>0</v>
      </c>
      <c r="C76" s="361" t="str">
        <f>'1.) Investment costs'!I19</f>
        <v>Incidental costs</v>
      </c>
      <c r="D76" s="102"/>
      <c r="E76" s="393">
        <v>100</v>
      </c>
      <c r="F76" s="394">
        <v>50</v>
      </c>
      <c r="G76" s="394">
        <v>50</v>
      </c>
      <c r="H76" s="394"/>
      <c r="I76" s="394"/>
      <c r="J76" s="394"/>
      <c r="K76" s="394"/>
      <c r="L76" s="394"/>
      <c r="M76" s="394"/>
      <c r="N76" s="394"/>
      <c r="O76" s="394"/>
      <c r="P76" s="394"/>
      <c r="Q76" s="99">
        <f>SUM(E76:P76)</f>
        <v>200</v>
      </c>
      <c r="R76" s="240"/>
      <c r="S76" s="240"/>
      <c r="T76" s="240"/>
      <c r="U76" s="240"/>
      <c r="V76" s="240"/>
      <c r="W76" s="240"/>
      <c r="X76" s="240"/>
      <c r="Y76" s="240"/>
      <c r="Z76" s="240"/>
      <c r="AA76" s="240"/>
      <c r="AB76" s="240"/>
      <c r="AC76" s="240"/>
      <c r="AD76" s="99">
        <f>SUM(R76:AC76)</f>
        <v>0</v>
      </c>
      <c r="AE76" s="240"/>
      <c r="AF76" s="240"/>
      <c r="AG76" s="240"/>
      <c r="AH76" s="240"/>
      <c r="AI76" s="240"/>
      <c r="AJ76" s="240"/>
      <c r="AK76" s="240"/>
      <c r="AL76" s="240"/>
      <c r="AM76" s="240"/>
      <c r="AN76" s="240"/>
      <c r="AO76" s="240"/>
      <c r="AP76" s="240"/>
      <c r="AQ76" s="99">
        <f>SUM(AE76:AP76)</f>
        <v>0</v>
      </c>
      <c r="AR76" s="233"/>
    </row>
    <row r="77" spans="2:44" s="64" customFormat="1" x14ac:dyDescent="0.2">
      <c r="B77" s="359" t="str">
        <f>'1.) Investment costs'!H20</f>
        <v>Production</v>
      </c>
      <c r="C77" s="362"/>
      <c r="D77" s="102"/>
      <c r="E77" s="483"/>
      <c r="F77" s="483"/>
      <c r="G77" s="483"/>
      <c r="H77" s="483"/>
      <c r="I77" s="483"/>
      <c r="J77" s="483"/>
      <c r="K77" s="483"/>
      <c r="L77" s="483"/>
      <c r="M77" s="483"/>
      <c r="N77" s="483"/>
      <c r="O77" s="483"/>
      <c r="P77" s="484"/>
      <c r="Q77" s="63"/>
      <c r="R77" s="488"/>
      <c r="S77" s="489"/>
      <c r="T77" s="489"/>
      <c r="U77" s="489"/>
      <c r="V77" s="489"/>
      <c r="W77" s="489"/>
      <c r="X77" s="489"/>
      <c r="Y77" s="489"/>
      <c r="Z77" s="489"/>
      <c r="AA77" s="489"/>
      <c r="AB77" s="489"/>
      <c r="AC77" s="490"/>
      <c r="AD77" s="63"/>
      <c r="AE77" s="488"/>
      <c r="AF77" s="489"/>
      <c r="AG77" s="489"/>
      <c r="AH77" s="489"/>
      <c r="AI77" s="489"/>
      <c r="AJ77" s="489"/>
      <c r="AK77" s="489"/>
      <c r="AL77" s="489"/>
      <c r="AM77" s="489"/>
      <c r="AN77" s="489"/>
      <c r="AO77" s="489"/>
      <c r="AP77" s="490"/>
      <c r="AQ77" s="63"/>
      <c r="AR77" s="233"/>
    </row>
    <row r="78" spans="2:44" s="64" customFormat="1" x14ac:dyDescent="0.2">
      <c r="B78" s="359">
        <f>'1.) Investment costs'!H21</f>
        <v>0</v>
      </c>
      <c r="C78" s="361" t="str">
        <f>'1.) Investment costs'!I21</f>
        <v>Production machine "BackSound"</v>
      </c>
      <c r="D78" s="102"/>
      <c r="E78" s="381"/>
      <c r="F78" s="380">
        <v>2000</v>
      </c>
      <c r="G78" s="380"/>
      <c r="H78" s="380"/>
      <c r="I78" s="380"/>
      <c r="J78" s="380"/>
      <c r="K78" s="380"/>
      <c r="L78" s="380"/>
      <c r="M78" s="380"/>
      <c r="N78" s="380"/>
      <c r="O78" s="380"/>
      <c r="P78" s="380"/>
      <c r="Q78" s="99">
        <f>SUM(E78:P78)</f>
        <v>2000</v>
      </c>
      <c r="R78" s="240"/>
      <c r="S78" s="240"/>
      <c r="T78" s="240"/>
      <c r="U78" s="240"/>
      <c r="V78" s="240"/>
      <c r="W78" s="240"/>
      <c r="X78" s="240"/>
      <c r="Y78" s="240"/>
      <c r="Z78" s="240"/>
      <c r="AA78" s="240"/>
      <c r="AB78" s="240"/>
      <c r="AC78" s="240"/>
      <c r="AD78" s="99">
        <f>SUM(R78:AC78)</f>
        <v>0</v>
      </c>
      <c r="AE78" s="240"/>
      <c r="AF78" s="240"/>
      <c r="AG78" s="240"/>
      <c r="AH78" s="240"/>
      <c r="AI78" s="240"/>
      <c r="AJ78" s="240"/>
      <c r="AK78" s="240"/>
      <c r="AL78" s="240"/>
      <c r="AM78" s="240"/>
      <c r="AN78" s="240"/>
      <c r="AO78" s="240"/>
      <c r="AP78" s="240"/>
      <c r="AQ78" s="99">
        <f>SUM(AE78:AP78)</f>
        <v>0</v>
      </c>
      <c r="AR78" s="233"/>
    </row>
    <row r="79" spans="2:44" s="64" customFormat="1" x14ac:dyDescent="0.2">
      <c r="B79" s="359">
        <f>'1.) Investment costs'!H22</f>
        <v>0</v>
      </c>
      <c r="C79" s="361" t="str">
        <f>'1.) Investment costs'!I22</f>
        <v>Packaging machine</v>
      </c>
      <c r="D79" s="102"/>
      <c r="E79" s="381"/>
      <c r="F79" s="380">
        <v>1000</v>
      </c>
      <c r="G79" s="380"/>
      <c r="H79" s="380"/>
      <c r="I79" s="380"/>
      <c r="J79" s="380"/>
      <c r="K79" s="380"/>
      <c r="L79" s="380"/>
      <c r="M79" s="380"/>
      <c r="N79" s="380"/>
      <c r="O79" s="380"/>
      <c r="P79" s="380"/>
      <c r="Q79" s="99">
        <f>SUM(E79:P79)</f>
        <v>1000</v>
      </c>
      <c r="R79" s="240"/>
      <c r="S79" s="240"/>
      <c r="T79" s="240"/>
      <c r="U79" s="240"/>
      <c r="V79" s="240"/>
      <c r="W79" s="240"/>
      <c r="X79" s="240"/>
      <c r="Y79" s="240"/>
      <c r="Z79" s="240"/>
      <c r="AA79" s="240"/>
      <c r="AB79" s="240"/>
      <c r="AC79" s="240"/>
      <c r="AD79" s="99">
        <f>SUM(R79:AC79)</f>
        <v>0</v>
      </c>
      <c r="AE79" s="240"/>
      <c r="AF79" s="240"/>
      <c r="AG79" s="240"/>
      <c r="AH79" s="240"/>
      <c r="AI79" s="240"/>
      <c r="AJ79" s="240"/>
      <c r="AK79" s="240"/>
      <c r="AL79" s="240"/>
      <c r="AM79" s="240"/>
      <c r="AN79" s="240"/>
      <c r="AO79" s="240"/>
      <c r="AP79" s="240"/>
      <c r="AQ79" s="99">
        <f>SUM(AE79:AP79)</f>
        <v>0</v>
      </c>
      <c r="AR79" s="233"/>
    </row>
    <row r="80" spans="2:44" s="64" customFormat="1" x14ac:dyDescent="0.2">
      <c r="B80" s="359">
        <f>'1.) Investment costs'!H23</f>
        <v>0</v>
      </c>
      <c r="C80" s="361" t="str">
        <f>'1.) Investment costs'!I23</f>
        <v>Vehicle fleet</v>
      </c>
      <c r="D80" s="102"/>
      <c r="E80" s="381"/>
      <c r="F80" s="380"/>
      <c r="G80" s="380"/>
      <c r="H80" s="380"/>
      <c r="I80" s="380"/>
      <c r="J80" s="380"/>
      <c r="K80" s="380"/>
      <c r="L80" s="380"/>
      <c r="M80" s="380"/>
      <c r="N80" s="380"/>
      <c r="O80" s="380"/>
      <c r="P80" s="380"/>
      <c r="Q80" s="99">
        <f>SUM(E80:P80)</f>
        <v>0</v>
      </c>
      <c r="R80" s="240"/>
      <c r="S80" s="240"/>
      <c r="T80" s="240"/>
      <c r="U80" s="240"/>
      <c r="V80" s="240"/>
      <c r="W80" s="240"/>
      <c r="X80" s="240"/>
      <c r="Y80" s="240"/>
      <c r="Z80" s="240"/>
      <c r="AA80" s="240"/>
      <c r="AB80" s="240"/>
      <c r="AC80" s="240"/>
      <c r="AD80" s="99">
        <f>SUM(R80:AC80)</f>
        <v>0</v>
      </c>
      <c r="AE80" s="240"/>
      <c r="AF80" s="240"/>
      <c r="AG80" s="240"/>
      <c r="AH80" s="240"/>
      <c r="AI80" s="240"/>
      <c r="AJ80" s="240"/>
      <c r="AK80" s="240"/>
      <c r="AL80" s="240"/>
      <c r="AM80" s="240"/>
      <c r="AN80" s="240"/>
      <c r="AO80" s="240"/>
      <c r="AP80" s="240"/>
      <c r="AQ80" s="99">
        <f>SUM(AE80:AP80)</f>
        <v>0</v>
      </c>
      <c r="AR80" s="233"/>
    </row>
    <row r="81" spans="2:44" s="64" customFormat="1" x14ac:dyDescent="0.2">
      <c r="B81" s="359">
        <f>'1.) Investment costs'!H24</f>
        <v>0</v>
      </c>
      <c r="C81" s="361" t="str">
        <f>'1.) Investment costs'!I24</f>
        <v>Own work capitalized (4)</v>
      </c>
      <c r="D81" s="102"/>
      <c r="E81" s="393"/>
      <c r="F81" s="394"/>
      <c r="G81" s="394"/>
      <c r="H81" s="394"/>
      <c r="I81" s="394"/>
      <c r="J81" s="394"/>
      <c r="K81" s="394"/>
      <c r="L81" s="394"/>
      <c r="M81" s="394"/>
      <c r="N81" s="394"/>
      <c r="O81" s="394"/>
      <c r="P81" s="394"/>
      <c r="Q81" s="99">
        <f>SUM(E81:P81)</f>
        <v>0</v>
      </c>
      <c r="R81" s="240"/>
      <c r="S81" s="240"/>
      <c r="T81" s="240"/>
      <c r="U81" s="240"/>
      <c r="V81" s="240"/>
      <c r="W81" s="240"/>
      <c r="X81" s="240"/>
      <c r="Y81" s="240"/>
      <c r="Z81" s="240"/>
      <c r="AA81" s="240"/>
      <c r="AB81" s="240"/>
      <c r="AC81" s="240"/>
      <c r="AD81" s="99">
        <f>SUM(R81:AC81)</f>
        <v>0</v>
      </c>
      <c r="AE81" s="240"/>
      <c r="AF81" s="240"/>
      <c r="AG81" s="240"/>
      <c r="AH81" s="240"/>
      <c r="AI81" s="240"/>
      <c r="AJ81" s="240"/>
      <c r="AK81" s="240"/>
      <c r="AL81" s="240"/>
      <c r="AM81" s="240"/>
      <c r="AN81" s="240"/>
      <c r="AO81" s="240"/>
      <c r="AP81" s="240"/>
      <c r="AQ81" s="99">
        <f>SUM(AE81:AP81)</f>
        <v>0</v>
      </c>
      <c r="AR81" s="233"/>
    </row>
    <row r="82" spans="2:44" s="64" customFormat="1" x14ac:dyDescent="0.2">
      <c r="B82" s="359" t="str">
        <f>'1.) Investment costs'!H25</f>
        <v>Product costs</v>
      </c>
      <c r="C82" s="362"/>
      <c r="D82" s="102"/>
      <c r="E82" s="483"/>
      <c r="F82" s="483"/>
      <c r="G82" s="483"/>
      <c r="H82" s="483"/>
      <c r="I82" s="483"/>
      <c r="J82" s="483"/>
      <c r="K82" s="483"/>
      <c r="L82" s="483"/>
      <c r="M82" s="483"/>
      <c r="N82" s="483"/>
      <c r="O82" s="483"/>
      <c r="P82" s="484"/>
      <c r="Q82" s="63"/>
      <c r="R82" s="488"/>
      <c r="S82" s="489"/>
      <c r="T82" s="489"/>
      <c r="U82" s="489"/>
      <c r="V82" s="489"/>
      <c r="W82" s="489"/>
      <c r="X82" s="489"/>
      <c r="Y82" s="489"/>
      <c r="Z82" s="489"/>
      <c r="AA82" s="489"/>
      <c r="AB82" s="489"/>
      <c r="AC82" s="490"/>
      <c r="AD82" s="63"/>
      <c r="AE82" s="488"/>
      <c r="AF82" s="489"/>
      <c r="AG82" s="489"/>
      <c r="AH82" s="489"/>
      <c r="AI82" s="489"/>
      <c r="AJ82" s="489"/>
      <c r="AK82" s="489"/>
      <c r="AL82" s="489"/>
      <c r="AM82" s="489"/>
      <c r="AN82" s="489"/>
      <c r="AO82" s="489"/>
      <c r="AP82" s="490"/>
      <c r="AQ82" s="63"/>
      <c r="AR82" s="233"/>
    </row>
    <row r="83" spans="2:44" s="64" customFormat="1" x14ac:dyDescent="0.2">
      <c r="B83" s="359">
        <f>'1.) Investment costs'!H26</f>
        <v>0</v>
      </c>
      <c r="C83" s="361" t="str">
        <f>'1.) Investment costs'!I26</f>
        <v>Prototype "BackSound"</v>
      </c>
      <c r="D83" s="102"/>
      <c r="E83" s="395"/>
      <c r="F83" s="396"/>
      <c r="G83" s="396"/>
      <c r="H83" s="396"/>
      <c r="I83" s="396"/>
      <c r="J83" s="396">
        <v>1000</v>
      </c>
      <c r="K83" s="396">
        <v>1000</v>
      </c>
      <c r="L83" s="396">
        <v>1000</v>
      </c>
      <c r="M83" s="396">
        <v>1000</v>
      </c>
      <c r="N83" s="396">
        <v>1000</v>
      </c>
      <c r="O83" s="380"/>
      <c r="P83" s="380"/>
      <c r="Q83" s="99">
        <f>SUM(E83:P83)</f>
        <v>5000</v>
      </c>
      <c r="R83" s="380"/>
      <c r="S83" s="380"/>
      <c r="T83" s="380"/>
      <c r="U83" s="380"/>
      <c r="V83" s="380"/>
      <c r="W83" s="380"/>
      <c r="X83" s="380"/>
      <c r="Y83" s="380"/>
      <c r="Z83" s="380"/>
      <c r="AA83" s="380"/>
      <c r="AB83" s="380"/>
      <c r="AC83" s="380"/>
      <c r="AD83" s="99">
        <f>SUM(R83:AC83)</f>
        <v>0</v>
      </c>
      <c r="AE83" s="380"/>
      <c r="AF83" s="380"/>
      <c r="AG83" s="380"/>
      <c r="AH83" s="380"/>
      <c r="AI83" s="380"/>
      <c r="AJ83" s="380"/>
      <c r="AK83" s="380"/>
      <c r="AL83" s="380"/>
      <c r="AM83" s="380"/>
      <c r="AN83" s="380"/>
      <c r="AO83" s="380"/>
      <c r="AP83" s="380"/>
      <c r="AQ83" s="99">
        <f>SUM(AE83:AP83)</f>
        <v>0</v>
      </c>
      <c r="AR83" s="233"/>
    </row>
    <row r="84" spans="2:44" s="64" customFormat="1" x14ac:dyDescent="0.2">
      <c r="B84" s="359">
        <f>'1.) Investment costs'!H27</f>
        <v>0</v>
      </c>
      <c r="C84" s="361" t="str">
        <f>'1.) Investment costs'!I27</f>
        <v>Development "BackSound"</v>
      </c>
      <c r="D84" s="102"/>
      <c r="E84" s="395"/>
      <c r="F84" s="396"/>
      <c r="G84" s="396"/>
      <c r="H84" s="396"/>
      <c r="I84" s="396">
        <v>1000</v>
      </c>
      <c r="J84" s="396">
        <v>1000</v>
      </c>
      <c r="K84" s="396">
        <v>1000</v>
      </c>
      <c r="L84" s="396">
        <v>1000</v>
      </c>
      <c r="M84" s="380"/>
      <c r="N84" s="380"/>
      <c r="O84" s="380"/>
      <c r="P84" s="380"/>
      <c r="Q84" s="99">
        <f>SUM(E84:P84)</f>
        <v>4000</v>
      </c>
      <c r="R84" s="380">
        <v>3000</v>
      </c>
      <c r="S84" s="380">
        <v>1000</v>
      </c>
      <c r="T84" s="380">
        <v>1000</v>
      </c>
      <c r="U84" s="380">
        <v>1000</v>
      </c>
      <c r="V84" s="380"/>
      <c r="W84" s="380">
        <v>500</v>
      </c>
      <c r="X84" s="380"/>
      <c r="Y84" s="380"/>
      <c r="Z84" s="380"/>
      <c r="AA84" s="380">
        <v>1000</v>
      </c>
      <c r="AB84" s="380"/>
      <c r="AC84" s="380"/>
      <c r="AD84" s="99">
        <f>SUM(R84:AC84)</f>
        <v>7500</v>
      </c>
      <c r="AE84" s="380">
        <v>1000</v>
      </c>
      <c r="AF84" s="380"/>
      <c r="AG84" s="380"/>
      <c r="AH84" s="380"/>
      <c r="AI84" s="380"/>
      <c r="AJ84" s="380"/>
      <c r="AK84" s="380"/>
      <c r="AL84" s="380">
        <v>500</v>
      </c>
      <c r="AM84" s="380"/>
      <c r="AN84" s="380"/>
      <c r="AO84" s="380"/>
      <c r="AP84" s="380"/>
      <c r="AQ84" s="99">
        <f>SUM(AE84:AP84)</f>
        <v>1500</v>
      </c>
      <c r="AR84" s="233"/>
    </row>
    <row r="85" spans="2:44" s="64" customFormat="1" x14ac:dyDescent="0.2">
      <c r="B85" s="359">
        <f>'1.) Investment costs'!H28</f>
        <v>0</v>
      </c>
      <c r="C85" s="361" t="str">
        <f>'1.) Investment costs'!I28</f>
        <v>Design "BackSound"</v>
      </c>
      <c r="D85" s="102"/>
      <c r="E85" s="395"/>
      <c r="F85" s="397">
        <v>500</v>
      </c>
      <c r="G85" s="397">
        <v>500</v>
      </c>
      <c r="H85" s="397">
        <v>500</v>
      </c>
      <c r="I85" s="397">
        <v>500</v>
      </c>
      <c r="J85" s="397"/>
      <c r="K85" s="397"/>
      <c r="L85" s="394"/>
      <c r="M85" s="394"/>
      <c r="N85" s="394"/>
      <c r="O85" s="394"/>
      <c r="P85" s="394"/>
      <c r="Q85" s="99">
        <f>SUM(E85:P85)</f>
        <v>2000</v>
      </c>
      <c r="R85" s="394">
        <v>1000</v>
      </c>
      <c r="S85" s="394">
        <v>1000</v>
      </c>
      <c r="T85" s="394"/>
      <c r="U85" s="394"/>
      <c r="V85" s="394"/>
      <c r="W85" s="394"/>
      <c r="X85" s="394"/>
      <c r="Y85" s="394">
        <v>1000</v>
      </c>
      <c r="Z85" s="394"/>
      <c r="AA85" s="394">
        <v>1000</v>
      </c>
      <c r="AB85" s="394"/>
      <c r="AC85" s="394"/>
      <c r="AD85" s="99">
        <f>SUM(R85:AC85)</f>
        <v>4000</v>
      </c>
      <c r="AE85" s="394">
        <v>250</v>
      </c>
      <c r="AF85" s="394"/>
      <c r="AG85" s="394"/>
      <c r="AH85" s="394"/>
      <c r="AI85" s="394"/>
      <c r="AJ85" s="394"/>
      <c r="AK85" s="394"/>
      <c r="AL85" s="394">
        <v>500</v>
      </c>
      <c r="AM85" s="394"/>
      <c r="AN85" s="394"/>
      <c r="AO85" s="394"/>
      <c r="AP85" s="394"/>
      <c r="AQ85" s="99">
        <f>SUM(AE85:AP85)</f>
        <v>750</v>
      </c>
      <c r="AR85" s="233"/>
    </row>
    <row r="86" spans="2:44" s="64" customFormat="1" x14ac:dyDescent="0.2">
      <c r="B86" s="359" t="str">
        <f>'1.) Investment costs'!H29</f>
        <v>Business equipment</v>
      </c>
      <c r="C86" s="362"/>
      <c r="D86" s="102"/>
      <c r="E86" s="483"/>
      <c r="F86" s="483"/>
      <c r="G86" s="483"/>
      <c r="H86" s="483"/>
      <c r="I86" s="483"/>
      <c r="J86" s="483"/>
      <c r="K86" s="483"/>
      <c r="L86" s="483"/>
      <c r="M86" s="483"/>
      <c r="N86" s="483"/>
      <c r="O86" s="483"/>
      <c r="P86" s="484"/>
      <c r="Q86" s="63"/>
      <c r="R86" s="488"/>
      <c r="S86" s="489"/>
      <c r="T86" s="489"/>
      <c r="U86" s="489"/>
      <c r="V86" s="489"/>
      <c r="W86" s="489"/>
      <c r="X86" s="489"/>
      <c r="Y86" s="489"/>
      <c r="Z86" s="489"/>
      <c r="AA86" s="489"/>
      <c r="AB86" s="489"/>
      <c r="AC86" s="490"/>
      <c r="AD86" s="63"/>
      <c r="AE86" s="488"/>
      <c r="AF86" s="489"/>
      <c r="AG86" s="489"/>
      <c r="AH86" s="489"/>
      <c r="AI86" s="489"/>
      <c r="AJ86" s="489"/>
      <c r="AK86" s="489"/>
      <c r="AL86" s="489"/>
      <c r="AM86" s="489"/>
      <c r="AN86" s="489"/>
      <c r="AO86" s="489"/>
      <c r="AP86" s="490"/>
      <c r="AQ86" s="63"/>
      <c r="AR86" s="233"/>
    </row>
    <row r="87" spans="2:44" s="64" customFormat="1" x14ac:dyDescent="0.2">
      <c r="B87" s="359">
        <f>'1.) Investment costs'!H30</f>
        <v>0</v>
      </c>
      <c r="C87" s="361" t="str">
        <f>'1.) Investment costs'!I30</f>
        <v>Office furniture</v>
      </c>
      <c r="D87" s="102"/>
      <c r="E87" s="398">
        <v>2000</v>
      </c>
      <c r="F87" s="370"/>
      <c r="G87" s="370"/>
      <c r="H87" s="370"/>
      <c r="I87" s="370"/>
      <c r="J87" s="370"/>
      <c r="K87" s="370"/>
      <c r="L87" s="370"/>
      <c r="M87" s="370"/>
      <c r="N87" s="370"/>
      <c r="O87" s="370"/>
      <c r="P87" s="370"/>
      <c r="Q87" s="99">
        <f>SUM(E87:P87)</f>
        <v>2000</v>
      </c>
      <c r="R87" s="380"/>
      <c r="S87" s="380"/>
      <c r="T87" s="380">
        <v>1000</v>
      </c>
      <c r="U87" s="380"/>
      <c r="V87" s="380"/>
      <c r="W87" s="380"/>
      <c r="X87" s="380"/>
      <c r="Y87" s="380"/>
      <c r="Z87" s="380"/>
      <c r="AA87" s="380"/>
      <c r="AB87" s="380"/>
      <c r="AC87" s="380"/>
      <c r="AD87" s="99">
        <f>SUM(R87:AC87)</f>
        <v>1000</v>
      </c>
      <c r="AE87" s="380">
        <v>1000</v>
      </c>
      <c r="AF87" s="380"/>
      <c r="AG87" s="380"/>
      <c r="AH87" s="380"/>
      <c r="AI87" s="380"/>
      <c r="AJ87" s="380"/>
      <c r="AK87" s="380"/>
      <c r="AL87" s="380"/>
      <c r="AM87" s="380"/>
      <c r="AN87" s="380"/>
      <c r="AO87" s="380"/>
      <c r="AP87" s="380"/>
      <c r="AQ87" s="99">
        <f>SUM(AE87:AP87)</f>
        <v>1000</v>
      </c>
      <c r="AR87" s="233"/>
    </row>
    <row r="88" spans="2:44" s="64" customFormat="1" x14ac:dyDescent="0.2">
      <c r="B88" s="359">
        <f>'1.) Investment costs'!H31</f>
        <v>0</v>
      </c>
      <c r="C88" s="361" t="str">
        <f>'1.) Investment costs'!I31</f>
        <v>PC, printer, telephone, DSL, etc.</v>
      </c>
      <c r="D88" s="236"/>
      <c r="E88" s="398">
        <v>800</v>
      </c>
      <c r="F88" s="370"/>
      <c r="G88" s="370"/>
      <c r="H88" s="370"/>
      <c r="I88" s="370"/>
      <c r="J88" s="370"/>
      <c r="K88" s="370"/>
      <c r="L88" s="370"/>
      <c r="M88" s="370"/>
      <c r="N88" s="370"/>
      <c r="O88" s="370"/>
      <c r="P88" s="370"/>
      <c r="Q88" s="99">
        <f>SUM(E88:P88)</f>
        <v>800</v>
      </c>
      <c r="R88" s="380"/>
      <c r="S88" s="380"/>
      <c r="T88" s="380">
        <v>3000</v>
      </c>
      <c r="U88" s="380"/>
      <c r="V88" s="380"/>
      <c r="W88" s="380"/>
      <c r="X88" s="380"/>
      <c r="Y88" s="380"/>
      <c r="Z88" s="380"/>
      <c r="AA88" s="380"/>
      <c r="AB88" s="380"/>
      <c r="AC88" s="380"/>
      <c r="AD88" s="99">
        <f>SUM(R88:AC88)</f>
        <v>3000</v>
      </c>
      <c r="AE88" s="380">
        <v>2000</v>
      </c>
      <c r="AF88" s="380"/>
      <c r="AG88" s="380"/>
      <c r="AH88" s="380"/>
      <c r="AI88" s="380"/>
      <c r="AJ88" s="380"/>
      <c r="AK88" s="380"/>
      <c r="AL88" s="380"/>
      <c r="AM88" s="380"/>
      <c r="AN88" s="380"/>
      <c r="AO88" s="380"/>
      <c r="AP88" s="380"/>
      <c r="AQ88" s="99">
        <f>SUM(AE88:AP88)</f>
        <v>2000</v>
      </c>
      <c r="AR88" s="233"/>
    </row>
    <row r="89" spans="2:44" s="64" customFormat="1" x14ac:dyDescent="0.2">
      <c r="B89" s="359">
        <f>'1.) Investment costs'!H32</f>
        <v>0</v>
      </c>
      <c r="C89" s="361" t="str">
        <f>'1.) Investment costs'!I32</f>
        <v>Cash register and cash balance</v>
      </c>
      <c r="D89" s="236"/>
      <c r="E89" s="398">
        <v>200</v>
      </c>
      <c r="F89" s="370"/>
      <c r="G89" s="370"/>
      <c r="H89" s="370"/>
      <c r="I89" s="370"/>
      <c r="J89" s="370"/>
      <c r="K89" s="370"/>
      <c r="L89" s="370"/>
      <c r="M89" s="370"/>
      <c r="N89" s="370"/>
      <c r="O89" s="370"/>
      <c r="P89" s="370"/>
      <c r="Q89" s="99">
        <f>SUM(E89:P89)</f>
        <v>200</v>
      </c>
      <c r="R89" s="380"/>
      <c r="S89" s="380"/>
      <c r="T89" s="380"/>
      <c r="U89" s="380"/>
      <c r="V89" s="380"/>
      <c r="W89" s="380"/>
      <c r="X89" s="380"/>
      <c r="Y89" s="380"/>
      <c r="Z89" s="380"/>
      <c r="AA89" s="380"/>
      <c r="AB89" s="380"/>
      <c r="AC89" s="380"/>
      <c r="AD89" s="99">
        <f>SUM(R89:AC89)</f>
        <v>0</v>
      </c>
      <c r="AE89" s="380"/>
      <c r="AF89" s="380"/>
      <c r="AG89" s="380"/>
      <c r="AH89" s="380"/>
      <c r="AI89" s="380"/>
      <c r="AJ89" s="380"/>
      <c r="AK89" s="380"/>
      <c r="AL89" s="380"/>
      <c r="AM89" s="380"/>
      <c r="AN89" s="380"/>
      <c r="AO89" s="380"/>
      <c r="AP89" s="380"/>
      <c r="AQ89" s="99">
        <f>SUM(AE89:AP89)</f>
        <v>0</v>
      </c>
      <c r="AR89" s="233"/>
    </row>
    <row r="90" spans="2:44" s="64" customFormat="1" x14ac:dyDescent="0.2">
      <c r="B90" s="359">
        <f>'1.) Investment costs'!H33</f>
        <v>0</v>
      </c>
      <c r="C90" s="361" t="str">
        <f>'1.) Investment costs'!I33</f>
        <v>Software</v>
      </c>
      <c r="D90" s="102"/>
      <c r="E90" s="398">
        <v>600</v>
      </c>
      <c r="F90" s="370"/>
      <c r="G90" s="370"/>
      <c r="H90" s="370"/>
      <c r="I90" s="370"/>
      <c r="J90" s="370"/>
      <c r="K90" s="370"/>
      <c r="L90" s="370"/>
      <c r="M90" s="370"/>
      <c r="N90" s="370"/>
      <c r="O90" s="370"/>
      <c r="P90" s="370"/>
      <c r="Q90" s="99">
        <f>SUM(E90:P90)</f>
        <v>600</v>
      </c>
      <c r="R90" s="370"/>
      <c r="S90" s="370"/>
      <c r="T90" s="370"/>
      <c r="U90" s="370"/>
      <c r="V90" s="370"/>
      <c r="W90" s="370"/>
      <c r="X90" s="370"/>
      <c r="Y90" s="370"/>
      <c r="Z90" s="370"/>
      <c r="AA90" s="370"/>
      <c r="AB90" s="370"/>
      <c r="AC90" s="370"/>
      <c r="AD90" s="99">
        <f>SUM(R90:AC90)</f>
        <v>0</v>
      </c>
      <c r="AE90" s="370"/>
      <c r="AF90" s="370"/>
      <c r="AG90" s="370"/>
      <c r="AH90" s="370"/>
      <c r="AI90" s="370"/>
      <c r="AJ90" s="370"/>
      <c r="AK90" s="370"/>
      <c r="AL90" s="370"/>
      <c r="AM90" s="370"/>
      <c r="AN90" s="370"/>
      <c r="AO90" s="370"/>
      <c r="AP90" s="370"/>
      <c r="AQ90" s="99">
        <f>SUM(AE90:AP90)</f>
        <v>0</v>
      </c>
      <c r="AR90" s="233"/>
    </row>
    <row r="91" spans="2:44" s="64" customFormat="1" x14ac:dyDescent="0.2">
      <c r="B91" s="359">
        <f>'1.) Investment costs'!H34</f>
        <v>0</v>
      </c>
      <c r="C91" s="363" t="str">
        <f>'1.) Investment costs'!I34</f>
        <v>Costs of market development (5)</v>
      </c>
      <c r="D91" s="102"/>
      <c r="E91" s="398">
        <v>300</v>
      </c>
      <c r="F91" s="370"/>
      <c r="G91" s="370"/>
      <c r="H91" s="370"/>
      <c r="I91" s="370"/>
      <c r="J91" s="370"/>
      <c r="K91" s="370"/>
      <c r="L91" s="370"/>
      <c r="M91" s="370"/>
      <c r="N91" s="370"/>
      <c r="O91" s="370"/>
      <c r="P91" s="370"/>
      <c r="Q91" s="99">
        <f>SUM(E91:P91)</f>
        <v>300</v>
      </c>
      <c r="R91" s="370"/>
      <c r="S91" s="370"/>
      <c r="T91" s="370"/>
      <c r="U91" s="370"/>
      <c r="V91" s="370"/>
      <c r="W91" s="370"/>
      <c r="X91" s="370"/>
      <c r="Y91" s="370"/>
      <c r="Z91" s="370"/>
      <c r="AA91" s="370"/>
      <c r="AB91" s="370"/>
      <c r="AC91" s="370"/>
      <c r="AD91" s="99">
        <f>SUM(R91:AC91)</f>
        <v>0</v>
      </c>
      <c r="AE91" s="370"/>
      <c r="AF91" s="370"/>
      <c r="AG91" s="370"/>
      <c r="AH91" s="370"/>
      <c r="AI91" s="370"/>
      <c r="AJ91" s="370"/>
      <c r="AK91" s="370"/>
      <c r="AL91" s="370"/>
      <c r="AM91" s="370"/>
      <c r="AN91" s="370"/>
      <c r="AO91" s="370"/>
      <c r="AP91" s="370"/>
      <c r="AQ91" s="99">
        <f>SUM(AE91:AP91)</f>
        <v>0</v>
      </c>
      <c r="AR91" s="233"/>
    </row>
    <row r="92" spans="2:44" s="64" customFormat="1" x14ac:dyDescent="0.2">
      <c r="B92" s="224" t="s">
        <v>152</v>
      </c>
      <c r="C92" s="37"/>
      <c r="D92" s="238"/>
      <c r="E92" s="483"/>
      <c r="F92" s="483"/>
      <c r="G92" s="483"/>
      <c r="H92" s="483"/>
      <c r="I92" s="483"/>
      <c r="J92" s="483"/>
      <c r="K92" s="483"/>
      <c r="L92" s="483"/>
      <c r="M92" s="483"/>
      <c r="N92" s="483"/>
      <c r="O92" s="483"/>
      <c r="P92" s="484"/>
      <c r="Q92" s="63"/>
      <c r="R92" s="491"/>
      <c r="S92" s="483"/>
      <c r="T92" s="483"/>
      <c r="U92" s="483"/>
      <c r="V92" s="483"/>
      <c r="W92" s="483"/>
      <c r="X92" s="483"/>
      <c r="Y92" s="483"/>
      <c r="Z92" s="483"/>
      <c r="AA92" s="483"/>
      <c r="AB92" s="483"/>
      <c r="AC92" s="484"/>
      <c r="AD92" s="63"/>
      <c r="AE92" s="370"/>
      <c r="AF92" s="370"/>
      <c r="AG92" s="370"/>
      <c r="AH92" s="370"/>
      <c r="AI92" s="370"/>
      <c r="AJ92" s="370"/>
      <c r="AK92" s="370"/>
      <c r="AL92" s="370"/>
      <c r="AM92" s="370"/>
      <c r="AN92" s="370"/>
      <c r="AO92" s="370"/>
      <c r="AP92" s="370"/>
      <c r="AQ92" s="63"/>
      <c r="AR92" s="233"/>
    </row>
    <row r="93" spans="2:44" s="64" customFormat="1" x14ac:dyDescent="0.2">
      <c r="B93" s="228"/>
      <c r="C93" s="109" t="s">
        <v>226</v>
      </c>
      <c r="D93" s="102"/>
      <c r="E93" s="370"/>
      <c r="F93" s="370"/>
      <c r="G93" s="370">
        <v>100</v>
      </c>
      <c r="H93" s="370">
        <v>100</v>
      </c>
      <c r="I93" s="370">
        <v>100</v>
      </c>
      <c r="J93" s="370">
        <v>100</v>
      </c>
      <c r="K93" s="370">
        <v>100</v>
      </c>
      <c r="L93" s="370">
        <v>100</v>
      </c>
      <c r="M93" s="370">
        <v>100</v>
      </c>
      <c r="N93" s="370">
        <v>100</v>
      </c>
      <c r="O93" s="370">
        <v>100</v>
      </c>
      <c r="P93" s="370">
        <v>100</v>
      </c>
      <c r="Q93" s="99">
        <f>SUM(E93:P93)</f>
        <v>1000</v>
      </c>
      <c r="R93" s="370">
        <v>100</v>
      </c>
      <c r="S93" s="370">
        <v>100</v>
      </c>
      <c r="T93" s="370">
        <v>100</v>
      </c>
      <c r="U93" s="370">
        <v>100</v>
      </c>
      <c r="V93" s="370">
        <v>100</v>
      </c>
      <c r="W93" s="370">
        <v>100</v>
      </c>
      <c r="X93" s="370">
        <v>100</v>
      </c>
      <c r="Y93" s="370">
        <v>100</v>
      </c>
      <c r="Z93" s="370">
        <v>100</v>
      </c>
      <c r="AA93" s="370">
        <v>99</v>
      </c>
      <c r="AB93" s="370"/>
      <c r="AC93" s="370"/>
      <c r="AD93" s="99">
        <f>SUM(R93:AC93)</f>
        <v>999</v>
      </c>
      <c r="AE93" s="240"/>
      <c r="AF93" s="240"/>
      <c r="AG93" s="240"/>
      <c r="AH93" s="240"/>
      <c r="AI93" s="240"/>
      <c r="AJ93" s="240"/>
      <c r="AK93" s="240"/>
      <c r="AL93" s="240"/>
      <c r="AM93" s="240"/>
      <c r="AN93" s="240"/>
      <c r="AO93" s="240"/>
      <c r="AP93" s="240"/>
      <c r="AQ93" s="99">
        <f>SUM(AE93:AP93)</f>
        <v>0</v>
      </c>
      <c r="AR93" s="233"/>
    </row>
    <row r="94" spans="2:44" s="64" customFormat="1" x14ac:dyDescent="0.2">
      <c r="B94" s="228"/>
      <c r="C94" s="109" t="s">
        <v>227</v>
      </c>
      <c r="D94" s="102"/>
      <c r="E94" s="370"/>
      <c r="F94" s="370"/>
      <c r="G94" s="370">
        <v>50</v>
      </c>
      <c r="H94" s="370">
        <v>50</v>
      </c>
      <c r="I94" s="370">
        <v>50</v>
      </c>
      <c r="J94" s="370">
        <v>50</v>
      </c>
      <c r="K94" s="370">
        <v>50</v>
      </c>
      <c r="L94" s="370">
        <v>50</v>
      </c>
      <c r="M94" s="370">
        <v>50</v>
      </c>
      <c r="N94" s="370">
        <v>50</v>
      </c>
      <c r="O94" s="370">
        <v>50</v>
      </c>
      <c r="P94" s="370">
        <v>50</v>
      </c>
      <c r="Q94" s="99">
        <f>SUM(E94:P94)</f>
        <v>500</v>
      </c>
      <c r="R94" s="370">
        <v>50</v>
      </c>
      <c r="S94" s="370">
        <v>50</v>
      </c>
      <c r="T94" s="370">
        <v>50</v>
      </c>
      <c r="U94" s="370">
        <v>50</v>
      </c>
      <c r="V94" s="370">
        <v>50</v>
      </c>
      <c r="W94" s="370">
        <v>50</v>
      </c>
      <c r="X94" s="370">
        <v>50</v>
      </c>
      <c r="Y94" s="370">
        <v>50</v>
      </c>
      <c r="Z94" s="370">
        <v>50</v>
      </c>
      <c r="AA94" s="370">
        <v>49</v>
      </c>
      <c r="AB94" s="370"/>
      <c r="AC94" s="370"/>
      <c r="AD94" s="99">
        <f>SUM(R94:AC94)</f>
        <v>499</v>
      </c>
      <c r="AE94" s="240"/>
      <c r="AF94" s="240"/>
      <c r="AG94" s="240"/>
      <c r="AH94" s="240"/>
      <c r="AI94" s="240"/>
      <c r="AJ94" s="240"/>
      <c r="AK94" s="240"/>
      <c r="AL94" s="240"/>
      <c r="AM94" s="240"/>
      <c r="AN94" s="240"/>
      <c r="AO94" s="240"/>
      <c r="AP94" s="240"/>
      <c r="AQ94" s="99">
        <f>SUM(AE94:AP94)</f>
        <v>0</v>
      </c>
      <c r="AR94" s="233"/>
    </row>
    <row r="95" spans="2:44" s="64" customFormat="1" x14ac:dyDescent="0.2">
      <c r="B95" s="228"/>
      <c r="C95" s="42" t="s">
        <v>141</v>
      </c>
      <c r="D95" s="102"/>
      <c r="E95" s="370"/>
      <c r="F95" s="370"/>
      <c r="G95" s="370"/>
      <c r="H95" s="370"/>
      <c r="I95" s="370"/>
      <c r="J95" s="370"/>
      <c r="K95" s="370"/>
      <c r="L95" s="370"/>
      <c r="M95" s="370"/>
      <c r="N95" s="370"/>
      <c r="O95" s="370"/>
      <c r="P95" s="370"/>
      <c r="Q95" s="99">
        <f>SUM(E95:P95)</f>
        <v>0</v>
      </c>
      <c r="R95" s="370"/>
      <c r="S95" s="370"/>
      <c r="T95" s="370"/>
      <c r="U95" s="370"/>
      <c r="V95" s="370"/>
      <c r="W95" s="370"/>
      <c r="X95" s="370"/>
      <c r="Y95" s="370"/>
      <c r="Z95" s="370"/>
      <c r="AA95" s="370"/>
      <c r="AB95" s="370"/>
      <c r="AC95" s="370"/>
      <c r="AD95" s="99">
        <f>SUM(R95:AC95)</f>
        <v>0</v>
      </c>
      <c r="AE95" s="240"/>
      <c r="AF95" s="240"/>
      <c r="AG95" s="240"/>
      <c r="AH95" s="240"/>
      <c r="AI95" s="240"/>
      <c r="AJ95" s="240"/>
      <c r="AK95" s="240"/>
      <c r="AL95" s="240"/>
      <c r="AM95" s="240"/>
      <c r="AN95" s="240"/>
      <c r="AO95" s="240"/>
      <c r="AP95" s="240"/>
      <c r="AQ95" s="99">
        <f>SUM(AE95:AP95)</f>
        <v>0</v>
      </c>
      <c r="AR95" s="233"/>
    </row>
    <row r="96" spans="2:44" s="64" customFormat="1" x14ac:dyDescent="0.2">
      <c r="B96" s="44" t="s">
        <v>153</v>
      </c>
      <c r="C96" s="112"/>
      <c r="D96" s="374" t="s">
        <v>204</v>
      </c>
      <c r="E96" s="495"/>
      <c r="F96" s="495"/>
      <c r="G96" s="495"/>
      <c r="H96" s="495"/>
      <c r="I96" s="495"/>
      <c r="J96" s="495"/>
      <c r="K96" s="495"/>
      <c r="L96" s="495"/>
      <c r="M96" s="495"/>
      <c r="N96" s="495"/>
      <c r="O96" s="495"/>
      <c r="P96" s="495"/>
      <c r="Q96" s="215"/>
      <c r="R96" s="499"/>
      <c r="S96" s="499"/>
      <c r="T96" s="499"/>
      <c r="U96" s="499"/>
      <c r="V96" s="499"/>
      <c r="W96" s="499"/>
      <c r="X96" s="499"/>
      <c r="Y96" s="499"/>
      <c r="Z96" s="499"/>
      <c r="AA96" s="499"/>
      <c r="AB96" s="499"/>
      <c r="AC96" s="499"/>
      <c r="AD96" s="215"/>
      <c r="AE96" s="499"/>
      <c r="AF96" s="499"/>
      <c r="AG96" s="499"/>
      <c r="AH96" s="499"/>
      <c r="AI96" s="499"/>
      <c r="AJ96" s="499"/>
      <c r="AK96" s="499"/>
      <c r="AL96" s="499"/>
      <c r="AM96" s="499"/>
      <c r="AN96" s="499"/>
      <c r="AO96" s="499"/>
      <c r="AP96" s="499"/>
      <c r="AQ96" s="215"/>
    </row>
    <row r="97" spans="2:43" s="64" customFormat="1" x14ac:dyDescent="0.2">
      <c r="B97" s="46"/>
      <c r="C97" s="42" t="s">
        <v>231</v>
      </c>
      <c r="D97" s="210">
        <v>0.35</v>
      </c>
      <c r="E97" s="163">
        <v>1000</v>
      </c>
      <c r="F97" s="163">
        <v>1000</v>
      </c>
      <c r="G97" s="163">
        <v>1000</v>
      </c>
      <c r="H97" s="163">
        <v>1000</v>
      </c>
      <c r="I97" s="163">
        <v>1000</v>
      </c>
      <c r="J97" s="163">
        <v>1000</v>
      </c>
      <c r="K97" s="163">
        <v>1000</v>
      </c>
      <c r="L97" s="163">
        <v>1000</v>
      </c>
      <c r="M97" s="163">
        <v>1000</v>
      </c>
      <c r="N97" s="163">
        <v>1000</v>
      </c>
      <c r="O97" s="163">
        <v>1000</v>
      </c>
      <c r="P97" s="163">
        <v>1000</v>
      </c>
      <c r="Q97" s="99">
        <f>SUM(E97:P97)</f>
        <v>12000</v>
      </c>
      <c r="R97" s="163">
        <v>1300</v>
      </c>
      <c r="S97" s="163">
        <v>1300</v>
      </c>
      <c r="T97" s="163">
        <v>1300</v>
      </c>
      <c r="U97" s="163">
        <v>1300</v>
      </c>
      <c r="V97" s="163">
        <v>1300</v>
      </c>
      <c r="W97" s="163">
        <v>1300</v>
      </c>
      <c r="X97" s="163">
        <v>1300</v>
      </c>
      <c r="Y97" s="163">
        <v>1300</v>
      </c>
      <c r="Z97" s="163">
        <v>1300</v>
      </c>
      <c r="AA97" s="163">
        <v>1300</v>
      </c>
      <c r="AB97" s="163">
        <v>1300</v>
      </c>
      <c r="AC97" s="163">
        <v>1300</v>
      </c>
      <c r="AD97" s="99">
        <f>SUM(R97:AC97)</f>
        <v>15600</v>
      </c>
      <c r="AE97" s="163">
        <v>3000</v>
      </c>
      <c r="AF97" s="163">
        <v>3000</v>
      </c>
      <c r="AG97" s="163">
        <v>3000</v>
      </c>
      <c r="AH97" s="163">
        <v>3000</v>
      </c>
      <c r="AI97" s="163">
        <v>3000</v>
      </c>
      <c r="AJ97" s="163">
        <v>3000</v>
      </c>
      <c r="AK97" s="163">
        <v>3000</v>
      </c>
      <c r="AL97" s="163">
        <v>3000</v>
      </c>
      <c r="AM97" s="163">
        <v>3000</v>
      </c>
      <c r="AN97" s="163">
        <v>3000</v>
      </c>
      <c r="AO97" s="163">
        <v>3000</v>
      </c>
      <c r="AP97" s="163">
        <v>3000</v>
      </c>
      <c r="AQ97" s="99">
        <f>SUM(AE97:AP97)</f>
        <v>36000</v>
      </c>
    </row>
    <row r="98" spans="2:43" s="64" customFormat="1" x14ac:dyDescent="0.2">
      <c r="B98" s="46"/>
      <c r="C98" s="42" t="s">
        <v>232</v>
      </c>
      <c r="D98" s="210">
        <v>0.35</v>
      </c>
      <c r="E98" s="163">
        <v>1000</v>
      </c>
      <c r="F98" s="163">
        <v>1000</v>
      </c>
      <c r="G98" s="163">
        <v>1000</v>
      </c>
      <c r="H98" s="163">
        <v>1000</v>
      </c>
      <c r="I98" s="163">
        <v>1000</v>
      </c>
      <c r="J98" s="163">
        <v>1000</v>
      </c>
      <c r="K98" s="163">
        <v>1000</v>
      </c>
      <c r="L98" s="163">
        <v>1000</v>
      </c>
      <c r="M98" s="163">
        <v>1000</v>
      </c>
      <c r="N98" s="163">
        <v>1000</v>
      </c>
      <c r="O98" s="163">
        <v>1000</v>
      </c>
      <c r="P98" s="163">
        <v>1000</v>
      </c>
      <c r="Q98" s="99">
        <f>SUM(E98:P98)</f>
        <v>12000</v>
      </c>
      <c r="R98" s="163">
        <v>1300</v>
      </c>
      <c r="S98" s="163">
        <v>1300</v>
      </c>
      <c r="T98" s="163">
        <v>1300</v>
      </c>
      <c r="U98" s="163">
        <v>1300</v>
      </c>
      <c r="V98" s="163">
        <v>1300</v>
      </c>
      <c r="W98" s="163">
        <v>1300</v>
      </c>
      <c r="X98" s="163">
        <v>1300</v>
      </c>
      <c r="Y98" s="163">
        <v>1300</v>
      </c>
      <c r="Z98" s="163">
        <v>1300</v>
      </c>
      <c r="AA98" s="163">
        <v>1300</v>
      </c>
      <c r="AB98" s="163">
        <v>1300</v>
      </c>
      <c r="AC98" s="163">
        <v>1300</v>
      </c>
      <c r="AD98" s="99">
        <f>SUM(R98:AC98)</f>
        <v>15600</v>
      </c>
      <c r="AE98" s="163">
        <v>3000</v>
      </c>
      <c r="AF98" s="163">
        <v>3000</v>
      </c>
      <c r="AG98" s="163">
        <v>3000</v>
      </c>
      <c r="AH98" s="163">
        <v>3000</v>
      </c>
      <c r="AI98" s="163">
        <v>3000</v>
      </c>
      <c r="AJ98" s="163">
        <v>3000</v>
      </c>
      <c r="AK98" s="163">
        <v>3000</v>
      </c>
      <c r="AL98" s="163">
        <v>3000</v>
      </c>
      <c r="AM98" s="163">
        <v>3000</v>
      </c>
      <c r="AN98" s="163">
        <v>3000</v>
      </c>
      <c r="AO98" s="163">
        <v>3000</v>
      </c>
      <c r="AP98" s="163">
        <v>3000</v>
      </c>
      <c r="AQ98" s="99">
        <f>SUM(AE98:AP98)</f>
        <v>36000</v>
      </c>
    </row>
    <row r="99" spans="2:43" s="64" customFormat="1" x14ac:dyDescent="0.2">
      <c r="B99" s="46"/>
      <c r="C99" s="42" t="s">
        <v>233</v>
      </c>
      <c r="D99" s="210">
        <v>0.35</v>
      </c>
      <c r="E99" s="370"/>
      <c r="F99" s="370"/>
      <c r="G99" s="370"/>
      <c r="H99" s="370"/>
      <c r="I99" s="370"/>
      <c r="J99" s="370"/>
      <c r="K99" s="370"/>
      <c r="L99" s="370"/>
      <c r="M99" s="370"/>
      <c r="N99" s="370"/>
      <c r="O99" s="370"/>
      <c r="P99" s="370"/>
      <c r="Q99" s="99">
        <f>SUM(E99:P99)</f>
        <v>0</v>
      </c>
      <c r="R99" s="370"/>
      <c r="S99" s="370"/>
      <c r="T99" s="370"/>
      <c r="U99" s="370"/>
      <c r="V99" s="370"/>
      <c r="W99" s="370"/>
      <c r="X99" s="370"/>
      <c r="Y99" s="370"/>
      <c r="Z99" s="370"/>
      <c r="AA99" s="370"/>
      <c r="AB99" s="370"/>
      <c r="AC99" s="370" t="s">
        <v>14</v>
      </c>
      <c r="AD99" s="99">
        <f t="shared" ref="AD99:AD136" si="74">SUM(R99:AC99)</f>
        <v>0</v>
      </c>
      <c r="AE99" s="370">
        <v>1500</v>
      </c>
      <c r="AF99" s="370">
        <v>1500</v>
      </c>
      <c r="AG99" s="370">
        <v>1500</v>
      </c>
      <c r="AH99" s="370">
        <v>1500</v>
      </c>
      <c r="AI99" s="370">
        <v>1500</v>
      </c>
      <c r="AJ99" s="370">
        <v>1500</v>
      </c>
      <c r="AK99" s="370">
        <v>2500</v>
      </c>
      <c r="AL99" s="370">
        <v>2500</v>
      </c>
      <c r="AM99" s="370">
        <v>2500</v>
      </c>
      <c r="AN99" s="370">
        <v>2500</v>
      </c>
      <c r="AO99" s="370">
        <v>2500</v>
      </c>
      <c r="AP99" s="370">
        <v>2500</v>
      </c>
      <c r="AQ99" s="99">
        <f t="shared" ref="AQ99:AQ136" si="75">SUM(AE99:AP99)</f>
        <v>24000</v>
      </c>
    </row>
    <row r="100" spans="2:43" s="64" customFormat="1" x14ac:dyDescent="0.2">
      <c r="B100" s="46"/>
      <c r="C100" s="42" t="s">
        <v>196</v>
      </c>
      <c r="D100" s="210">
        <v>0.35</v>
      </c>
      <c r="E100" s="370"/>
      <c r="F100" s="370"/>
      <c r="G100" s="370"/>
      <c r="H100" s="370"/>
      <c r="I100" s="370"/>
      <c r="J100" s="370"/>
      <c r="K100" s="370"/>
      <c r="L100" s="370"/>
      <c r="M100" s="370"/>
      <c r="N100" s="370"/>
      <c r="O100" s="370"/>
      <c r="P100" s="370"/>
      <c r="Q100" s="99">
        <f t="shared" ref="Q100:Q105" si="76">SUM(E100:P100)</f>
        <v>0</v>
      </c>
      <c r="R100" s="370"/>
      <c r="S100" s="370"/>
      <c r="T100" s="370"/>
      <c r="U100" s="370"/>
      <c r="V100" s="370"/>
      <c r="W100" s="370"/>
      <c r="X100" s="370"/>
      <c r="Y100" s="370"/>
      <c r="Z100" s="370"/>
      <c r="AA100" s="370"/>
      <c r="AB100" s="370"/>
      <c r="AC100" s="370"/>
      <c r="AD100" s="99">
        <f t="shared" si="74"/>
        <v>0</v>
      </c>
      <c r="AE100" s="370"/>
      <c r="AF100" s="370"/>
      <c r="AG100" s="370"/>
      <c r="AH100" s="370"/>
      <c r="AI100" s="370"/>
      <c r="AJ100" s="370"/>
      <c r="AK100" s="370"/>
      <c r="AL100" s="370"/>
      <c r="AM100" s="370"/>
      <c r="AN100" s="370"/>
      <c r="AO100" s="370"/>
      <c r="AP100" s="370"/>
      <c r="AQ100" s="99">
        <f t="shared" si="75"/>
        <v>0</v>
      </c>
    </row>
    <row r="101" spans="2:43" s="64" customFormat="1" x14ac:dyDescent="0.2">
      <c r="B101" s="46"/>
      <c r="C101" s="42" t="s">
        <v>196</v>
      </c>
      <c r="D101" s="210">
        <v>0.35</v>
      </c>
      <c r="E101" s="241"/>
      <c r="F101" s="241"/>
      <c r="G101" s="241"/>
      <c r="H101" s="241"/>
      <c r="I101" s="241"/>
      <c r="J101" s="241"/>
      <c r="K101" s="241"/>
      <c r="L101" s="241"/>
      <c r="M101" s="241"/>
      <c r="N101" s="241"/>
      <c r="O101" s="241"/>
      <c r="P101" s="241"/>
      <c r="Q101" s="99">
        <f t="shared" si="76"/>
        <v>0</v>
      </c>
      <c r="R101" s="370"/>
      <c r="S101" s="370"/>
      <c r="T101" s="370"/>
      <c r="U101" s="370"/>
      <c r="V101" s="370"/>
      <c r="W101" s="370"/>
      <c r="X101" s="370"/>
      <c r="Y101" s="370"/>
      <c r="Z101" s="370"/>
      <c r="AA101" s="370"/>
      <c r="AB101" s="370"/>
      <c r="AC101" s="370"/>
      <c r="AD101" s="99">
        <f t="shared" si="74"/>
        <v>0</v>
      </c>
      <c r="AE101" s="370"/>
      <c r="AF101" s="370"/>
      <c r="AG101" s="370"/>
      <c r="AH101" s="370"/>
      <c r="AI101" s="370"/>
      <c r="AJ101" s="370"/>
      <c r="AK101" s="370"/>
      <c r="AL101" s="370"/>
      <c r="AM101" s="370"/>
      <c r="AN101" s="370"/>
      <c r="AO101" s="370"/>
      <c r="AP101" s="370"/>
      <c r="AQ101" s="99">
        <f t="shared" si="75"/>
        <v>0</v>
      </c>
    </row>
    <row r="102" spans="2:43" s="64" customFormat="1" x14ac:dyDescent="0.2">
      <c r="B102" s="46"/>
      <c r="C102" s="42" t="s">
        <v>234</v>
      </c>
      <c r="D102" s="210">
        <v>0.35</v>
      </c>
      <c r="E102" s="241"/>
      <c r="F102" s="241"/>
      <c r="G102" s="241"/>
      <c r="H102" s="241"/>
      <c r="I102" s="241"/>
      <c r="J102" s="241"/>
      <c r="K102" s="241"/>
      <c r="L102" s="241"/>
      <c r="M102" s="241"/>
      <c r="N102" s="241"/>
      <c r="O102" s="241"/>
      <c r="P102" s="241"/>
      <c r="Q102" s="99">
        <f t="shared" si="76"/>
        <v>0</v>
      </c>
      <c r="R102" s="370"/>
      <c r="S102" s="370"/>
      <c r="T102" s="370"/>
      <c r="U102" s="370"/>
      <c r="V102" s="370"/>
      <c r="W102" s="370"/>
      <c r="X102" s="370"/>
      <c r="Y102" s="370"/>
      <c r="Z102" s="370"/>
      <c r="AA102" s="370"/>
      <c r="AB102" s="370"/>
      <c r="AC102" s="370"/>
      <c r="AD102" s="99">
        <f t="shared" si="74"/>
        <v>0</v>
      </c>
      <c r="AE102" s="370">
        <v>600</v>
      </c>
      <c r="AF102" s="370">
        <v>600</v>
      </c>
      <c r="AG102" s="370">
        <v>600</v>
      </c>
      <c r="AH102" s="370">
        <v>600</v>
      </c>
      <c r="AI102" s="370">
        <v>600</v>
      </c>
      <c r="AJ102" s="370">
        <v>600</v>
      </c>
      <c r="AK102" s="370">
        <v>1000</v>
      </c>
      <c r="AL102" s="370">
        <v>1000</v>
      </c>
      <c r="AM102" s="370">
        <v>1000</v>
      </c>
      <c r="AN102" s="370">
        <v>1000</v>
      </c>
      <c r="AO102" s="370">
        <v>1000</v>
      </c>
      <c r="AP102" s="370">
        <v>1000</v>
      </c>
      <c r="AQ102" s="99">
        <f t="shared" si="75"/>
        <v>9600</v>
      </c>
    </row>
    <row r="103" spans="2:43" s="64" customFormat="1" x14ac:dyDescent="0.2">
      <c r="B103" s="46"/>
      <c r="C103" s="42" t="s">
        <v>177</v>
      </c>
      <c r="D103" s="210">
        <v>0</v>
      </c>
      <c r="E103" s="241"/>
      <c r="F103" s="241"/>
      <c r="G103" s="241"/>
      <c r="H103" s="241"/>
      <c r="I103" s="241"/>
      <c r="J103" s="241"/>
      <c r="K103" s="241"/>
      <c r="L103" s="241"/>
      <c r="M103" s="241"/>
      <c r="N103" s="241"/>
      <c r="O103" s="241"/>
      <c r="P103" s="241"/>
      <c r="Q103" s="99">
        <f t="shared" si="76"/>
        <v>0</v>
      </c>
      <c r="R103" s="370"/>
      <c r="S103" s="370"/>
      <c r="T103" s="370"/>
      <c r="U103" s="370"/>
      <c r="V103" s="370"/>
      <c r="W103" s="370"/>
      <c r="X103" s="370"/>
      <c r="Y103" s="370"/>
      <c r="Z103" s="370"/>
      <c r="AA103" s="370"/>
      <c r="AB103" s="370"/>
      <c r="AC103" s="370"/>
      <c r="AD103" s="99">
        <f t="shared" si="74"/>
        <v>0</v>
      </c>
      <c r="AE103" s="370"/>
      <c r="AF103" s="370"/>
      <c r="AG103" s="370"/>
      <c r="AH103" s="370"/>
      <c r="AI103" s="370"/>
      <c r="AJ103" s="370"/>
      <c r="AK103" s="370"/>
      <c r="AL103" s="370"/>
      <c r="AM103" s="370"/>
      <c r="AN103" s="370"/>
      <c r="AO103" s="370"/>
      <c r="AP103" s="370"/>
      <c r="AQ103" s="99">
        <f t="shared" si="75"/>
        <v>0</v>
      </c>
    </row>
    <row r="104" spans="2:43" s="64" customFormat="1" x14ac:dyDescent="0.2">
      <c r="B104" s="46"/>
      <c r="C104" s="42" t="s">
        <v>178</v>
      </c>
      <c r="D104" s="210">
        <v>0.31</v>
      </c>
      <c r="E104" s="241"/>
      <c r="F104" s="241"/>
      <c r="G104" s="241"/>
      <c r="H104" s="241"/>
      <c r="I104" s="241"/>
      <c r="J104" s="241"/>
      <c r="K104" s="241"/>
      <c r="L104" s="241"/>
      <c r="M104" s="241"/>
      <c r="N104" s="241"/>
      <c r="O104" s="241"/>
      <c r="P104" s="241"/>
      <c r="Q104" s="99">
        <f t="shared" si="76"/>
        <v>0</v>
      </c>
      <c r="R104" s="370"/>
      <c r="S104" s="370"/>
      <c r="T104" s="370">
        <v>450</v>
      </c>
      <c r="U104" s="370">
        <v>450</v>
      </c>
      <c r="V104" s="370">
        <v>450</v>
      </c>
      <c r="W104" s="370">
        <v>450</v>
      </c>
      <c r="X104" s="370">
        <v>450</v>
      </c>
      <c r="Y104" s="370">
        <v>450</v>
      </c>
      <c r="Z104" s="370">
        <v>450</v>
      </c>
      <c r="AA104" s="370">
        <v>450</v>
      </c>
      <c r="AB104" s="370">
        <v>450</v>
      </c>
      <c r="AC104" s="370">
        <v>450</v>
      </c>
      <c r="AD104" s="99">
        <f t="shared" si="74"/>
        <v>4500</v>
      </c>
      <c r="AE104" s="370">
        <v>450</v>
      </c>
      <c r="AF104" s="370">
        <v>450</v>
      </c>
      <c r="AG104" s="370">
        <v>450</v>
      </c>
      <c r="AH104" s="370">
        <v>450</v>
      </c>
      <c r="AI104" s="370">
        <v>450</v>
      </c>
      <c r="AJ104" s="370">
        <v>450</v>
      </c>
      <c r="AK104" s="370">
        <v>450</v>
      </c>
      <c r="AL104" s="370">
        <v>450</v>
      </c>
      <c r="AM104" s="370">
        <v>450</v>
      </c>
      <c r="AN104" s="370">
        <v>450</v>
      </c>
      <c r="AO104" s="370">
        <v>450</v>
      </c>
      <c r="AP104" s="370">
        <v>450</v>
      </c>
      <c r="AQ104" s="99">
        <f t="shared" si="75"/>
        <v>5400</v>
      </c>
    </row>
    <row r="105" spans="2:43" s="64" customFormat="1" x14ac:dyDescent="0.2">
      <c r="B105" s="46"/>
      <c r="C105" s="42" t="s">
        <v>154</v>
      </c>
      <c r="D105" s="239"/>
      <c r="E105" s="241"/>
      <c r="F105" s="241"/>
      <c r="G105" s="241"/>
      <c r="H105" s="241"/>
      <c r="I105" s="241"/>
      <c r="J105" s="241"/>
      <c r="K105" s="241"/>
      <c r="L105" s="241"/>
      <c r="M105" s="241"/>
      <c r="N105" s="241"/>
      <c r="O105" s="241"/>
      <c r="P105" s="241"/>
      <c r="Q105" s="99">
        <f t="shared" si="76"/>
        <v>0</v>
      </c>
      <c r="R105" s="370"/>
      <c r="S105" s="370"/>
      <c r="T105" s="370"/>
      <c r="U105" s="370"/>
      <c r="V105" s="370"/>
      <c r="W105" s="370"/>
      <c r="X105" s="370"/>
      <c r="Y105" s="370"/>
      <c r="Z105" s="370"/>
      <c r="AA105" s="370"/>
      <c r="AB105" s="370"/>
      <c r="AC105" s="370"/>
      <c r="AD105" s="99">
        <f t="shared" si="74"/>
        <v>0</v>
      </c>
      <c r="AE105" s="370"/>
      <c r="AF105" s="370"/>
      <c r="AG105" s="370"/>
      <c r="AH105" s="370"/>
      <c r="AI105" s="370"/>
      <c r="AJ105" s="370"/>
      <c r="AK105" s="370"/>
      <c r="AL105" s="370"/>
      <c r="AM105" s="370"/>
      <c r="AN105" s="370"/>
      <c r="AO105" s="370"/>
      <c r="AP105" s="370"/>
      <c r="AQ105" s="99">
        <f t="shared" si="75"/>
        <v>0</v>
      </c>
    </row>
    <row r="106" spans="2:43" s="64" customFormat="1" x14ac:dyDescent="0.2">
      <c r="B106" s="46"/>
      <c r="C106" s="48" t="s">
        <v>179</v>
      </c>
      <c r="D106" s="239"/>
      <c r="E106" s="371"/>
      <c r="F106" s="371"/>
      <c r="G106" s="371"/>
      <c r="H106" s="371"/>
      <c r="I106" s="371"/>
      <c r="J106" s="371"/>
      <c r="K106" s="371"/>
      <c r="L106" s="371"/>
      <c r="M106" s="371"/>
      <c r="N106" s="371"/>
      <c r="O106" s="371"/>
      <c r="P106" s="371"/>
      <c r="Q106" s="99">
        <f>SUM(E106:P106)</f>
        <v>0</v>
      </c>
      <c r="R106" s="371">
        <f t="shared" ref="R106:AP106" si="77">SUMPRODUCT(R97:R104,$D$97:$D$104)</f>
        <v>909.99999999999989</v>
      </c>
      <c r="S106" s="371">
        <f t="shared" si="77"/>
        <v>909.99999999999989</v>
      </c>
      <c r="T106" s="371">
        <f t="shared" si="77"/>
        <v>1049.5</v>
      </c>
      <c r="U106" s="371">
        <f t="shared" si="77"/>
        <v>1049.5</v>
      </c>
      <c r="V106" s="371">
        <f t="shared" si="77"/>
        <v>1049.5</v>
      </c>
      <c r="W106" s="371">
        <f t="shared" si="77"/>
        <v>1049.5</v>
      </c>
      <c r="X106" s="371">
        <f t="shared" si="77"/>
        <v>1049.5</v>
      </c>
      <c r="Y106" s="371">
        <f t="shared" si="77"/>
        <v>1049.5</v>
      </c>
      <c r="Z106" s="371">
        <f t="shared" si="77"/>
        <v>1049.5</v>
      </c>
      <c r="AA106" s="371">
        <f t="shared" si="77"/>
        <v>1049.5</v>
      </c>
      <c r="AB106" s="371">
        <f t="shared" si="77"/>
        <v>1049.5</v>
      </c>
      <c r="AC106" s="371">
        <f t="shared" si="77"/>
        <v>1049.5</v>
      </c>
      <c r="AD106" s="99">
        <f t="shared" si="74"/>
        <v>12315</v>
      </c>
      <c r="AE106" s="371">
        <f t="shared" si="77"/>
        <v>2974.5</v>
      </c>
      <c r="AF106" s="371">
        <f t="shared" si="77"/>
        <v>2974.5</v>
      </c>
      <c r="AG106" s="371">
        <f t="shared" si="77"/>
        <v>2974.5</v>
      </c>
      <c r="AH106" s="371">
        <f t="shared" si="77"/>
        <v>2974.5</v>
      </c>
      <c r="AI106" s="371">
        <f t="shared" si="77"/>
        <v>2974.5</v>
      </c>
      <c r="AJ106" s="371">
        <f t="shared" si="77"/>
        <v>2974.5</v>
      </c>
      <c r="AK106" s="371">
        <f t="shared" si="77"/>
        <v>3464.5</v>
      </c>
      <c r="AL106" s="371">
        <f t="shared" si="77"/>
        <v>3464.5</v>
      </c>
      <c r="AM106" s="371">
        <f t="shared" si="77"/>
        <v>3464.5</v>
      </c>
      <c r="AN106" s="371">
        <f t="shared" si="77"/>
        <v>3464.5</v>
      </c>
      <c r="AO106" s="371">
        <f t="shared" si="77"/>
        <v>3464.5</v>
      </c>
      <c r="AP106" s="371">
        <f t="shared" si="77"/>
        <v>3464.5</v>
      </c>
      <c r="AQ106" s="99">
        <f t="shared" si="75"/>
        <v>38634</v>
      </c>
    </row>
    <row r="107" spans="2:43" s="64" customFormat="1" x14ac:dyDescent="0.2">
      <c r="B107" s="44" t="s">
        <v>113</v>
      </c>
      <c r="C107" s="45"/>
      <c r="D107" s="374" t="s">
        <v>205</v>
      </c>
      <c r="E107" s="496"/>
      <c r="F107" s="497"/>
      <c r="G107" s="497"/>
      <c r="H107" s="497"/>
      <c r="I107" s="497"/>
      <c r="J107" s="497"/>
      <c r="K107" s="497"/>
      <c r="L107" s="497"/>
      <c r="M107" s="497"/>
      <c r="N107" s="497"/>
      <c r="O107" s="497"/>
      <c r="P107" s="498"/>
      <c r="Q107" s="215"/>
      <c r="R107" s="499"/>
      <c r="S107" s="499"/>
      <c r="T107" s="499"/>
      <c r="U107" s="499"/>
      <c r="V107" s="499"/>
      <c r="W107" s="499"/>
      <c r="X107" s="499"/>
      <c r="Y107" s="499"/>
      <c r="Z107" s="499"/>
      <c r="AA107" s="499"/>
      <c r="AB107" s="499"/>
      <c r="AC107" s="499"/>
      <c r="AD107" s="215"/>
      <c r="AE107" s="500"/>
      <c r="AF107" s="501"/>
      <c r="AG107" s="501"/>
      <c r="AH107" s="501"/>
      <c r="AI107" s="501"/>
      <c r="AJ107" s="501"/>
      <c r="AK107" s="501"/>
      <c r="AL107" s="501"/>
      <c r="AM107" s="501"/>
      <c r="AN107" s="501"/>
      <c r="AO107" s="501"/>
      <c r="AP107" s="502"/>
      <c r="AQ107" s="215"/>
    </row>
    <row r="108" spans="2:43" s="64" customFormat="1" x14ac:dyDescent="0.2">
      <c r="B108" s="46"/>
      <c r="C108" s="42" t="s">
        <v>114</v>
      </c>
      <c r="D108" s="210">
        <v>0</v>
      </c>
      <c r="E108" s="163"/>
      <c r="F108" s="163"/>
      <c r="G108" s="163"/>
      <c r="H108" s="163">
        <v>400</v>
      </c>
      <c r="I108" s="163">
        <v>400</v>
      </c>
      <c r="J108" s="163">
        <v>400</v>
      </c>
      <c r="K108" s="163">
        <v>400</v>
      </c>
      <c r="L108" s="163">
        <v>400</v>
      </c>
      <c r="M108" s="163">
        <v>400</v>
      </c>
      <c r="N108" s="163">
        <v>400</v>
      </c>
      <c r="O108" s="163">
        <v>400</v>
      </c>
      <c r="P108" s="163">
        <v>400</v>
      </c>
      <c r="Q108" s="99">
        <f>SUM(E108:P108)</f>
        <v>3600</v>
      </c>
      <c r="R108" s="163">
        <v>400</v>
      </c>
      <c r="S108" s="163">
        <v>400</v>
      </c>
      <c r="T108" s="163">
        <v>400</v>
      </c>
      <c r="U108" s="163">
        <v>400</v>
      </c>
      <c r="V108" s="163">
        <v>400</v>
      </c>
      <c r="W108" s="163">
        <v>400</v>
      </c>
      <c r="X108" s="163">
        <v>400</v>
      </c>
      <c r="Y108" s="163">
        <v>400</v>
      </c>
      <c r="Z108" s="163">
        <v>400</v>
      </c>
      <c r="AA108" s="163">
        <v>400</v>
      </c>
      <c r="AB108" s="163">
        <v>400</v>
      </c>
      <c r="AC108" s="163">
        <v>400</v>
      </c>
      <c r="AD108" s="99">
        <f t="shared" si="74"/>
        <v>4800</v>
      </c>
      <c r="AE108" s="401">
        <v>1000</v>
      </c>
      <c r="AF108" s="401">
        <v>1000</v>
      </c>
      <c r="AG108" s="401">
        <v>1000</v>
      </c>
      <c r="AH108" s="401">
        <v>1000</v>
      </c>
      <c r="AI108" s="401">
        <v>1000</v>
      </c>
      <c r="AJ108" s="401">
        <v>1000</v>
      </c>
      <c r="AK108" s="401">
        <v>1000</v>
      </c>
      <c r="AL108" s="401">
        <v>1000</v>
      </c>
      <c r="AM108" s="401">
        <v>1000</v>
      </c>
      <c r="AN108" s="401">
        <v>1000</v>
      </c>
      <c r="AO108" s="401">
        <v>1000</v>
      </c>
      <c r="AP108" s="401">
        <v>1000</v>
      </c>
      <c r="AQ108" s="99">
        <f t="shared" si="75"/>
        <v>12000</v>
      </c>
    </row>
    <row r="109" spans="2:43" s="64" customFormat="1" x14ac:dyDescent="0.2">
      <c r="B109" s="46"/>
      <c r="C109" s="42" t="s">
        <v>93</v>
      </c>
      <c r="D109" s="210">
        <v>0.19</v>
      </c>
      <c r="E109" s="163"/>
      <c r="F109" s="163"/>
      <c r="G109" s="163"/>
      <c r="H109" s="163">
        <v>30</v>
      </c>
      <c r="I109" s="163">
        <v>30</v>
      </c>
      <c r="J109" s="163">
        <v>30</v>
      </c>
      <c r="K109" s="163">
        <v>30</v>
      </c>
      <c r="L109" s="163">
        <v>30</v>
      </c>
      <c r="M109" s="163">
        <v>30</v>
      </c>
      <c r="N109" s="163">
        <v>30</v>
      </c>
      <c r="O109" s="163">
        <v>30</v>
      </c>
      <c r="P109" s="163">
        <v>30</v>
      </c>
      <c r="Q109" s="99">
        <f t="shared" ref="Q109:Q121" si="78">SUM(E109:P109)</f>
        <v>270</v>
      </c>
      <c r="R109" s="163">
        <v>30</v>
      </c>
      <c r="S109" s="163">
        <v>30</v>
      </c>
      <c r="T109" s="163">
        <v>30</v>
      </c>
      <c r="U109" s="163">
        <v>30</v>
      </c>
      <c r="V109" s="163">
        <v>30</v>
      </c>
      <c r="W109" s="163">
        <v>30</v>
      </c>
      <c r="X109" s="163">
        <v>30</v>
      </c>
      <c r="Y109" s="163">
        <v>30</v>
      </c>
      <c r="Z109" s="163">
        <v>30</v>
      </c>
      <c r="AA109" s="163">
        <v>30</v>
      </c>
      <c r="AB109" s="163">
        <v>30</v>
      </c>
      <c r="AC109" s="163">
        <v>30</v>
      </c>
      <c r="AD109" s="99">
        <f t="shared" si="74"/>
        <v>360</v>
      </c>
      <c r="AE109" s="402">
        <v>30</v>
      </c>
      <c r="AF109" s="403">
        <v>30</v>
      </c>
      <c r="AG109" s="403">
        <v>30</v>
      </c>
      <c r="AH109" s="403">
        <v>30</v>
      </c>
      <c r="AI109" s="403">
        <v>30</v>
      </c>
      <c r="AJ109" s="403">
        <v>30</v>
      </c>
      <c r="AK109" s="403">
        <v>30</v>
      </c>
      <c r="AL109" s="403">
        <v>30</v>
      </c>
      <c r="AM109" s="403">
        <v>30</v>
      </c>
      <c r="AN109" s="403">
        <v>30</v>
      </c>
      <c r="AO109" s="403">
        <v>30</v>
      </c>
      <c r="AP109" s="403">
        <v>30</v>
      </c>
      <c r="AQ109" s="99">
        <f t="shared" si="75"/>
        <v>360</v>
      </c>
    </row>
    <row r="110" spans="2:43" s="64" customFormat="1" x14ac:dyDescent="0.2">
      <c r="B110" s="46"/>
      <c r="C110" s="42" t="s">
        <v>182</v>
      </c>
      <c r="D110" s="210">
        <v>0.19</v>
      </c>
      <c r="E110" s="163">
        <v>35</v>
      </c>
      <c r="F110" s="163">
        <v>35</v>
      </c>
      <c r="G110" s="163">
        <v>35</v>
      </c>
      <c r="H110" s="163">
        <v>35</v>
      </c>
      <c r="I110" s="163">
        <v>35</v>
      </c>
      <c r="J110" s="163">
        <v>35</v>
      </c>
      <c r="K110" s="163">
        <v>35</v>
      </c>
      <c r="L110" s="163">
        <v>35</v>
      </c>
      <c r="M110" s="163">
        <v>35</v>
      </c>
      <c r="N110" s="163">
        <v>35</v>
      </c>
      <c r="O110" s="163">
        <v>35</v>
      </c>
      <c r="P110" s="163">
        <v>35</v>
      </c>
      <c r="Q110" s="99">
        <f t="shared" si="78"/>
        <v>420</v>
      </c>
      <c r="R110" s="163">
        <v>35</v>
      </c>
      <c r="S110" s="163">
        <v>35</v>
      </c>
      <c r="T110" s="163">
        <v>35</v>
      </c>
      <c r="U110" s="163">
        <v>35</v>
      </c>
      <c r="V110" s="163">
        <v>35</v>
      </c>
      <c r="W110" s="163">
        <v>35</v>
      </c>
      <c r="X110" s="163">
        <v>35</v>
      </c>
      <c r="Y110" s="163">
        <v>35</v>
      </c>
      <c r="Z110" s="163">
        <v>35</v>
      </c>
      <c r="AA110" s="163">
        <v>35</v>
      </c>
      <c r="AB110" s="163">
        <v>35</v>
      </c>
      <c r="AC110" s="163">
        <v>35</v>
      </c>
      <c r="AD110" s="99">
        <f t="shared" si="74"/>
        <v>420</v>
      </c>
      <c r="AE110" s="402">
        <v>35</v>
      </c>
      <c r="AF110" s="403">
        <v>35</v>
      </c>
      <c r="AG110" s="403">
        <v>35</v>
      </c>
      <c r="AH110" s="403">
        <v>35</v>
      </c>
      <c r="AI110" s="403">
        <v>35</v>
      </c>
      <c r="AJ110" s="403">
        <v>35</v>
      </c>
      <c r="AK110" s="403">
        <v>35</v>
      </c>
      <c r="AL110" s="403">
        <v>35</v>
      </c>
      <c r="AM110" s="403">
        <v>35</v>
      </c>
      <c r="AN110" s="403">
        <v>35</v>
      </c>
      <c r="AO110" s="403">
        <v>35</v>
      </c>
      <c r="AP110" s="403">
        <v>35</v>
      </c>
      <c r="AQ110" s="99">
        <f t="shared" si="75"/>
        <v>420</v>
      </c>
    </row>
    <row r="111" spans="2:43" s="64" customFormat="1" x14ac:dyDescent="0.2">
      <c r="B111" s="46"/>
      <c r="C111" s="42" t="s">
        <v>115</v>
      </c>
      <c r="D111" s="210">
        <v>0.19</v>
      </c>
      <c r="E111" s="163">
        <v>40</v>
      </c>
      <c r="F111" s="163">
        <v>40</v>
      </c>
      <c r="G111" s="163">
        <v>40</v>
      </c>
      <c r="H111" s="163">
        <v>40</v>
      </c>
      <c r="I111" s="163">
        <v>40</v>
      </c>
      <c r="J111" s="163">
        <v>40</v>
      </c>
      <c r="K111" s="163">
        <v>40</v>
      </c>
      <c r="L111" s="163">
        <v>40</v>
      </c>
      <c r="M111" s="163">
        <v>40</v>
      </c>
      <c r="N111" s="163">
        <v>40</v>
      </c>
      <c r="O111" s="163">
        <v>40</v>
      </c>
      <c r="P111" s="163">
        <v>40</v>
      </c>
      <c r="Q111" s="99">
        <f t="shared" si="78"/>
        <v>480</v>
      </c>
      <c r="R111" s="163">
        <v>40</v>
      </c>
      <c r="S111" s="163">
        <v>40</v>
      </c>
      <c r="T111" s="163">
        <v>40</v>
      </c>
      <c r="U111" s="163">
        <v>40</v>
      </c>
      <c r="V111" s="163">
        <v>40</v>
      </c>
      <c r="W111" s="163">
        <v>40</v>
      </c>
      <c r="X111" s="163">
        <v>40</v>
      </c>
      <c r="Y111" s="163">
        <v>40</v>
      </c>
      <c r="Z111" s="163">
        <v>40</v>
      </c>
      <c r="AA111" s="163">
        <v>40</v>
      </c>
      <c r="AB111" s="163">
        <v>40</v>
      </c>
      <c r="AC111" s="163">
        <v>40</v>
      </c>
      <c r="AD111" s="99">
        <f t="shared" si="74"/>
        <v>480</v>
      </c>
      <c r="AE111" s="402">
        <v>40</v>
      </c>
      <c r="AF111" s="403">
        <v>40</v>
      </c>
      <c r="AG111" s="403">
        <v>40</v>
      </c>
      <c r="AH111" s="403">
        <v>40</v>
      </c>
      <c r="AI111" s="403">
        <v>40</v>
      </c>
      <c r="AJ111" s="403">
        <v>40</v>
      </c>
      <c r="AK111" s="403">
        <v>40</v>
      </c>
      <c r="AL111" s="403">
        <v>40</v>
      </c>
      <c r="AM111" s="403">
        <v>40</v>
      </c>
      <c r="AN111" s="403">
        <v>40</v>
      </c>
      <c r="AO111" s="403">
        <v>40</v>
      </c>
      <c r="AP111" s="403">
        <v>40</v>
      </c>
      <c r="AQ111" s="99">
        <f t="shared" si="75"/>
        <v>480</v>
      </c>
    </row>
    <row r="112" spans="2:43" s="64" customFormat="1" x14ac:dyDescent="0.2">
      <c r="B112" s="46"/>
      <c r="C112" s="42" t="s">
        <v>96</v>
      </c>
      <c r="D112" s="210">
        <v>0.19</v>
      </c>
      <c r="E112" s="163"/>
      <c r="F112" s="163"/>
      <c r="G112" s="163"/>
      <c r="H112" s="163"/>
      <c r="I112" s="163"/>
      <c r="J112" s="163"/>
      <c r="K112" s="163"/>
      <c r="L112" s="163"/>
      <c r="M112" s="163"/>
      <c r="N112" s="163"/>
      <c r="O112" s="163"/>
      <c r="P112" s="163"/>
      <c r="Q112" s="99">
        <v>0</v>
      </c>
      <c r="R112" s="163"/>
      <c r="S112" s="163"/>
      <c r="T112" s="163"/>
      <c r="U112" s="163"/>
      <c r="V112" s="163"/>
      <c r="W112" s="163"/>
      <c r="X112" s="163"/>
      <c r="Y112" s="163"/>
      <c r="Z112" s="163"/>
      <c r="AA112" s="163"/>
      <c r="AB112" s="163"/>
      <c r="AC112" s="163"/>
      <c r="AD112" s="99">
        <f>SUM(R112:AC112)</f>
        <v>0</v>
      </c>
      <c r="AE112" s="402"/>
      <c r="AF112" s="403"/>
      <c r="AG112" s="403"/>
      <c r="AH112" s="403"/>
      <c r="AI112" s="403"/>
      <c r="AJ112" s="403"/>
      <c r="AK112" s="403"/>
      <c r="AL112" s="403"/>
      <c r="AM112" s="403"/>
      <c r="AN112" s="403"/>
      <c r="AO112" s="403"/>
      <c r="AP112" s="403"/>
      <c r="AQ112" s="99">
        <f t="shared" si="75"/>
        <v>0</v>
      </c>
    </row>
    <row r="113" spans="2:43" s="64" customFormat="1" x14ac:dyDescent="0.2">
      <c r="B113" s="46"/>
      <c r="C113" s="42" t="s">
        <v>36</v>
      </c>
      <c r="D113" s="210">
        <v>0.19</v>
      </c>
      <c r="E113" s="163"/>
      <c r="F113" s="163"/>
      <c r="G113" s="163"/>
      <c r="H113" s="163">
        <v>200</v>
      </c>
      <c r="I113" s="163"/>
      <c r="J113" s="163"/>
      <c r="K113" s="163"/>
      <c r="L113" s="163"/>
      <c r="M113" s="163"/>
      <c r="N113" s="163"/>
      <c r="O113" s="163"/>
      <c r="P113" s="163"/>
      <c r="Q113" s="99">
        <f t="shared" si="78"/>
        <v>200</v>
      </c>
      <c r="R113" s="163"/>
      <c r="S113" s="163"/>
      <c r="T113" s="163"/>
      <c r="U113" s="163">
        <v>200</v>
      </c>
      <c r="V113" s="163"/>
      <c r="W113" s="163"/>
      <c r="X113" s="163"/>
      <c r="Y113" s="163"/>
      <c r="Z113" s="163"/>
      <c r="AA113" s="163"/>
      <c r="AB113" s="163"/>
      <c r="AC113" s="163"/>
      <c r="AD113" s="99">
        <f t="shared" si="74"/>
        <v>200</v>
      </c>
      <c r="AE113" s="402"/>
      <c r="AF113" s="403"/>
      <c r="AG113" s="403"/>
      <c r="AH113" s="403">
        <v>350</v>
      </c>
      <c r="AI113" s="403"/>
      <c r="AJ113" s="403"/>
      <c r="AK113" s="403"/>
      <c r="AL113" s="403"/>
      <c r="AM113" s="403"/>
      <c r="AN113" s="403"/>
      <c r="AO113" s="403"/>
      <c r="AP113" s="403"/>
      <c r="AQ113" s="99">
        <f t="shared" si="75"/>
        <v>350</v>
      </c>
    </row>
    <row r="114" spans="2:43" x14ac:dyDescent="0.2">
      <c r="B114" s="47"/>
      <c r="C114" s="155" t="s">
        <v>38</v>
      </c>
      <c r="D114" s="162"/>
      <c r="E114" s="164">
        <f>SUMPRODUCT(E108:E113,$D$108:$D$113)</f>
        <v>14.25</v>
      </c>
      <c r="F114" s="164">
        <f t="shared" ref="F114:P114" si="79">SUMPRODUCT(F108:F113,$D$108:$D$113)</f>
        <v>14.25</v>
      </c>
      <c r="G114" s="164">
        <f t="shared" si="79"/>
        <v>14.25</v>
      </c>
      <c r="H114" s="164">
        <f>SUMPRODUCT(H108:H113,$D$108:$D$113)</f>
        <v>57.95</v>
      </c>
      <c r="I114" s="164">
        <f t="shared" si="79"/>
        <v>19.950000000000003</v>
      </c>
      <c r="J114" s="164">
        <f t="shared" si="79"/>
        <v>19.950000000000003</v>
      </c>
      <c r="K114" s="164">
        <f t="shared" si="79"/>
        <v>19.950000000000003</v>
      </c>
      <c r="L114" s="164">
        <f t="shared" si="79"/>
        <v>19.950000000000003</v>
      </c>
      <c r="M114" s="164">
        <f t="shared" si="79"/>
        <v>19.950000000000003</v>
      </c>
      <c r="N114" s="164">
        <f t="shared" si="79"/>
        <v>19.950000000000003</v>
      </c>
      <c r="O114" s="164">
        <f t="shared" si="79"/>
        <v>19.950000000000003</v>
      </c>
      <c r="P114" s="164">
        <f t="shared" si="79"/>
        <v>19.950000000000003</v>
      </c>
      <c r="Q114" s="99">
        <f>SUM(E114:P114)</f>
        <v>260.29999999999995</v>
      </c>
      <c r="R114" s="164">
        <f t="shared" ref="R114:AC114" si="80">SUMPRODUCT(R108:R113,$D$108:$D$113)</f>
        <v>19.950000000000003</v>
      </c>
      <c r="S114" s="164">
        <f t="shared" si="80"/>
        <v>19.950000000000003</v>
      </c>
      <c r="T114" s="164">
        <f t="shared" si="80"/>
        <v>19.950000000000003</v>
      </c>
      <c r="U114" s="164">
        <f t="shared" si="80"/>
        <v>57.95</v>
      </c>
      <c r="V114" s="164">
        <f t="shared" si="80"/>
        <v>19.950000000000003</v>
      </c>
      <c r="W114" s="164">
        <f t="shared" si="80"/>
        <v>19.950000000000003</v>
      </c>
      <c r="X114" s="164">
        <f t="shared" si="80"/>
        <v>19.950000000000003</v>
      </c>
      <c r="Y114" s="164">
        <f t="shared" si="80"/>
        <v>19.950000000000003</v>
      </c>
      <c r="Z114" s="164">
        <f t="shared" si="80"/>
        <v>19.950000000000003</v>
      </c>
      <c r="AA114" s="164">
        <f t="shared" si="80"/>
        <v>19.950000000000003</v>
      </c>
      <c r="AB114" s="164">
        <f t="shared" si="80"/>
        <v>19.950000000000003</v>
      </c>
      <c r="AC114" s="164">
        <f t="shared" si="80"/>
        <v>19.950000000000003</v>
      </c>
      <c r="AD114" s="99">
        <f t="shared" si="74"/>
        <v>277.39999999999992</v>
      </c>
      <c r="AE114" s="164">
        <f t="shared" ref="AE114:AP114" si="81">SUMPRODUCT(AE108:AE113,$D$108:$D$113)</f>
        <v>19.950000000000003</v>
      </c>
      <c r="AF114" s="164">
        <f t="shared" si="81"/>
        <v>19.950000000000003</v>
      </c>
      <c r="AG114" s="164">
        <f t="shared" si="81"/>
        <v>19.950000000000003</v>
      </c>
      <c r="AH114" s="164">
        <f t="shared" si="81"/>
        <v>86.45</v>
      </c>
      <c r="AI114" s="164">
        <f t="shared" si="81"/>
        <v>19.950000000000003</v>
      </c>
      <c r="AJ114" s="164">
        <f t="shared" si="81"/>
        <v>19.950000000000003</v>
      </c>
      <c r="AK114" s="164">
        <f t="shared" si="81"/>
        <v>19.950000000000003</v>
      </c>
      <c r="AL114" s="164">
        <f t="shared" si="81"/>
        <v>19.950000000000003</v>
      </c>
      <c r="AM114" s="164">
        <f t="shared" si="81"/>
        <v>19.950000000000003</v>
      </c>
      <c r="AN114" s="164">
        <f t="shared" si="81"/>
        <v>19.950000000000003</v>
      </c>
      <c r="AO114" s="164">
        <f t="shared" si="81"/>
        <v>19.950000000000003</v>
      </c>
      <c r="AP114" s="164">
        <f t="shared" si="81"/>
        <v>19.950000000000003</v>
      </c>
      <c r="AQ114" s="99">
        <f t="shared" si="75"/>
        <v>305.89999999999992</v>
      </c>
    </row>
    <row r="115" spans="2:43" s="64" customFormat="1" x14ac:dyDescent="0.2">
      <c r="B115" s="44" t="s">
        <v>37</v>
      </c>
      <c r="C115" s="45"/>
      <c r="D115" s="374" t="s">
        <v>205</v>
      </c>
      <c r="E115" s="492"/>
      <c r="F115" s="493"/>
      <c r="G115" s="493"/>
      <c r="H115" s="493"/>
      <c r="I115" s="493"/>
      <c r="J115" s="493"/>
      <c r="K115" s="493"/>
      <c r="L115" s="493"/>
      <c r="M115" s="493"/>
      <c r="N115" s="493"/>
      <c r="O115" s="493"/>
      <c r="P115" s="494"/>
      <c r="Q115" s="215"/>
      <c r="R115" s="474"/>
      <c r="S115" s="474"/>
      <c r="T115" s="474"/>
      <c r="U115" s="474"/>
      <c r="V115" s="474"/>
      <c r="W115" s="474"/>
      <c r="X115" s="474"/>
      <c r="Y115" s="474"/>
      <c r="Z115" s="474"/>
      <c r="AA115" s="474"/>
      <c r="AB115" s="474"/>
      <c r="AC115" s="474"/>
      <c r="AD115" s="215"/>
      <c r="AE115" s="473"/>
      <c r="AF115" s="445"/>
      <c r="AG115" s="445"/>
      <c r="AH115" s="445"/>
      <c r="AI115" s="445"/>
      <c r="AJ115" s="445"/>
      <c r="AK115" s="445"/>
      <c r="AL115" s="445"/>
      <c r="AM115" s="445"/>
      <c r="AN115" s="445"/>
      <c r="AO115" s="445"/>
      <c r="AP115" s="446"/>
      <c r="AQ115" s="215"/>
    </row>
    <row r="116" spans="2:43" s="64" customFormat="1" x14ac:dyDescent="0.2">
      <c r="B116" s="46"/>
      <c r="C116" s="42" t="s">
        <v>116</v>
      </c>
      <c r="D116" s="209">
        <v>0.19</v>
      </c>
      <c r="E116" s="370"/>
      <c r="F116" s="370"/>
      <c r="G116" s="370"/>
      <c r="H116" s="370"/>
      <c r="I116" s="163">
        <v>50</v>
      </c>
      <c r="J116" s="163">
        <v>50</v>
      </c>
      <c r="K116" s="163">
        <v>50</v>
      </c>
      <c r="L116" s="163">
        <v>100</v>
      </c>
      <c r="M116" s="163">
        <v>200</v>
      </c>
      <c r="N116" s="163">
        <v>500</v>
      </c>
      <c r="O116" s="163">
        <v>500</v>
      </c>
      <c r="P116" s="163">
        <v>2000</v>
      </c>
      <c r="Q116" s="99">
        <f t="shared" si="78"/>
        <v>3450</v>
      </c>
      <c r="R116" s="163">
        <v>100</v>
      </c>
      <c r="S116" s="163">
        <v>100</v>
      </c>
      <c r="T116" s="163">
        <v>100</v>
      </c>
      <c r="U116" s="163">
        <v>300</v>
      </c>
      <c r="V116" s="163">
        <v>300</v>
      </c>
      <c r="W116" s="163">
        <v>300</v>
      </c>
      <c r="X116" s="163">
        <v>1000</v>
      </c>
      <c r="Y116" s="163">
        <v>1500</v>
      </c>
      <c r="Z116" s="163">
        <v>2000</v>
      </c>
      <c r="AA116" s="163">
        <v>3000</v>
      </c>
      <c r="AB116" s="163">
        <v>3000</v>
      </c>
      <c r="AC116" s="163">
        <v>3000</v>
      </c>
      <c r="AD116" s="99">
        <f t="shared" si="74"/>
        <v>14700</v>
      </c>
      <c r="AE116" s="163">
        <v>3000</v>
      </c>
      <c r="AF116" s="163">
        <v>3000</v>
      </c>
      <c r="AG116" s="163">
        <v>3000</v>
      </c>
      <c r="AH116" s="163">
        <v>3000</v>
      </c>
      <c r="AI116" s="163">
        <v>6000</v>
      </c>
      <c r="AJ116" s="163">
        <v>10000</v>
      </c>
      <c r="AK116" s="163">
        <v>10000</v>
      </c>
      <c r="AL116" s="163">
        <v>15000</v>
      </c>
      <c r="AM116" s="163">
        <v>15000</v>
      </c>
      <c r="AN116" s="163">
        <v>20000</v>
      </c>
      <c r="AO116" s="163">
        <v>20000</v>
      </c>
      <c r="AP116" s="163">
        <v>20000</v>
      </c>
      <c r="AQ116" s="99">
        <f t="shared" si="75"/>
        <v>128000</v>
      </c>
    </row>
    <row r="117" spans="2:43" s="64" customFormat="1" x14ac:dyDescent="0.2">
      <c r="B117" s="46"/>
      <c r="C117" s="42" t="s">
        <v>117</v>
      </c>
      <c r="D117" s="209">
        <v>0.19</v>
      </c>
      <c r="E117" s="370"/>
      <c r="F117" s="370"/>
      <c r="G117" s="370"/>
      <c r="H117" s="370"/>
      <c r="I117" s="163"/>
      <c r="J117" s="163"/>
      <c r="K117" s="163"/>
      <c r="L117" s="163"/>
      <c r="M117" s="163"/>
      <c r="N117" s="163"/>
      <c r="O117" s="163"/>
      <c r="P117" s="163"/>
      <c r="Q117" s="99">
        <v>0</v>
      </c>
      <c r="R117" s="163"/>
      <c r="S117" s="163"/>
      <c r="T117" s="163"/>
      <c r="U117" s="163"/>
      <c r="V117" s="163"/>
      <c r="W117" s="163"/>
      <c r="X117" s="163"/>
      <c r="Y117" s="163"/>
      <c r="Z117" s="163"/>
      <c r="AA117" s="163"/>
      <c r="AB117" s="163"/>
      <c r="AC117" s="163"/>
      <c r="AD117" s="99">
        <f>SUM(R117:AC117)</f>
        <v>0</v>
      </c>
      <c r="AE117" s="163"/>
      <c r="AF117" s="163"/>
      <c r="AG117" s="163"/>
      <c r="AH117" s="163"/>
      <c r="AI117" s="163"/>
      <c r="AJ117" s="163"/>
      <c r="AK117" s="163"/>
      <c r="AL117" s="163"/>
      <c r="AM117" s="163"/>
      <c r="AN117" s="163"/>
      <c r="AO117" s="163"/>
      <c r="AP117" s="163"/>
      <c r="AQ117" s="99">
        <f t="shared" si="75"/>
        <v>0</v>
      </c>
    </row>
    <row r="118" spans="2:43" s="64" customFormat="1" x14ac:dyDescent="0.2">
      <c r="B118" s="46"/>
      <c r="C118" s="42" t="s">
        <v>118</v>
      </c>
      <c r="D118" s="209">
        <v>0.19</v>
      </c>
      <c r="E118" s="370"/>
      <c r="F118" s="370"/>
      <c r="G118" s="370">
        <v>100</v>
      </c>
      <c r="H118" s="370"/>
      <c r="I118" s="370"/>
      <c r="J118" s="370"/>
      <c r="K118" s="370"/>
      <c r="L118" s="370"/>
      <c r="M118" s="370">
        <v>200</v>
      </c>
      <c r="N118" s="370">
        <v>200</v>
      </c>
      <c r="O118" s="370">
        <v>200</v>
      </c>
      <c r="P118" s="370">
        <v>200</v>
      </c>
      <c r="Q118" s="99">
        <f>SUM(E118:P118)</f>
        <v>900</v>
      </c>
      <c r="R118" s="370">
        <v>300</v>
      </c>
      <c r="S118" s="370">
        <v>300</v>
      </c>
      <c r="T118" s="370">
        <v>300</v>
      </c>
      <c r="U118" s="370">
        <v>300</v>
      </c>
      <c r="V118" s="370">
        <v>300</v>
      </c>
      <c r="W118" s="370">
        <v>300</v>
      </c>
      <c r="X118" s="370">
        <v>300</v>
      </c>
      <c r="Y118" s="370">
        <v>300</v>
      </c>
      <c r="Z118" s="370">
        <v>300</v>
      </c>
      <c r="AA118" s="370">
        <v>300</v>
      </c>
      <c r="AB118" s="370">
        <v>300</v>
      </c>
      <c r="AC118" s="370">
        <v>300</v>
      </c>
      <c r="AD118" s="99">
        <f t="shared" si="74"/>
        <v>3600</v>
      </c>
      <c r="AE118" s="370">
        <v>500</v>
      </c>
      <c r="AF118" s="370">
        <v>500</v>
      </c>
      <c r="AG118" s="370">
        <v>500</v>
      </c>
      <c r="AH118" s="370">
        <v>500</v>
      </c>
      <c r="AI118" s="370">
        <v>500</v>
      </c>
      <c r="AJ118" s="370">
        <v>500</v>
      </c>
      <c r="AK118" s="370">
        <v>1000</v>
      </c>
      <c r="AL118" s="370">
        <v>1000</v>
      </c>
      <c r="AM118" s="370">
        <v>1000</v>
      </c>
      <c r="AN118" s="370">
        <v>1000</v>
      </c>
      <c r="AO118" s="370">
        <v>1000</v>
      </c>
      <c r="AP118" s="370">
        <v>1000</v>
      </c>
      <c r="AQ118" s="99">
        <f t="shared" si="75"/>
        <v>9000</v>
      </c>
    </row>
    <row r="119" spans="2:43" x14ac:dyDescent="0.2">
      <c r="B119" s="47"/>
      <c r="C119" s="155" t="s">
        <v>38</v>
      </c>
      <c r="D119" s="168"/>
      <c r="E119" s="164">
        <f>SUMPRODUCT(E116:E118,$D$116:$D$118)</f>
        <v>0</v>
      </c>
      <c r="F119" s="164">
        <f t="shared" ref="F119:P119" si="82">SUMPRODUCT(F116:F118,$D$116:$D$118)</f>
        <v>0</v>
      </c>
      <c r="G119" s="164">
        <f t="shared" si="82"/>
        <v>19</v>
      </c>
      <c r="H119" s="164">
        <f t="shared" si="82"/>
        <v>0</v>
      </c>
      <c r="I119" s="164">
        <f t="shared" si="82"/>
        <v>9.5</v>
      </c>
      <c r="J119" s="164">
        <f t="shared" si="82"/>
        <v>9.5</v>
      </c>
      <c r="K119" s="164">
        <f>SUMPRODUCT(K116:K118,$D$116:$D$118)</f>
        <v>9.5</v>
      </c>
      <c r="L119" s="164">
        <f t="shared" si="82"/>
        <v>19</v>
      </c>
      <c r="M119" s="164">
        <f t="shared" si="82"/>
        <v>76</v>
      </c>
      <c r="N119" s="164">
        <f t="shared" si="82"/>
        <v>133</v>
      </c>
      <c r="O119" s="164">
        <f t="shared" si="82"/>
        <v>133</v>
      </c>
      <c r="P119" s="164">
        <f t="shared" si="82"/>
        <v>418</v>
      </c>
      <c r="Q119" s="99">
        <f>SUM(E119:P119)</f>
        <v>826.5</v>
      </c>
      <c r="R119" s="164">
        <f t="shared" ref="R119:AC119" si="83">SUMPRODUCT(R116:R118,$D$116:$D$118)</f>
        <v>76</v>
      </c>
      <c r="S119" s="164">
        <f t="shared" si="83"/>
        <v>76</v>
      </c>
      <c r="T119" s="164">
        <f t="shared" si="83"/>
        <v>76</v>
      </c>
      <c r="U119" s="164">
        <f t="shared" si="83"/>
        <v>114</v>
      </c>
      <c r="V119" s="164">
        <f t="shared" si="83"/>
        <v>114</v>
      </c>
      <c r="W119" s="164">
        <f t="shared" si="83"/>
        <v>114</v>
      </c>
      <c r="X119" s="164">
        <f t="shared" si="83"/>
        <v>247</v>
      </c>
      <c r="Y119" s="164">
        <f t="shared" si="83"/>
        <v>342</v>
      </c>
      <c r="Z119" s="164">
        <f t="shared" si="83"/>
        <v>437</v>
      </c>
      <c r="AA119" s="164">
        <f t="shared" si="83"/>
        <v>627</v>
      </c>
      <c r="AB119" s="164">
        <f t="shared" si="83"/>
        <v>627</v>
      </c>
      <c r="AC119" s="164">
        <f t="shared" si="83"/>
        <v>627</v>
      </c>
      <c r="AD119" s="99">
        <f t="shared" si="74"/>
        <v>3477</v>
      </c>
      <c r="AE119" s="164">
        <f t="shared" ref="AE119:AP119" si="84">SUMPRODUCT(AE116:AE118,$D$116:$D$118)</f>
        <v>665</v>
      </c>
      <c r="AF119" s="164">
        <f t="shared" si="84"/>
        <v>665</v>
      </c>
      <c r="AG119" s="164">
        <f t="shared" si="84"/>
        <v>665</v>
      </c>
      <c r="AH119" s="164">
        <f t="shared" si="84"/>
        <v>665</v>
      </c>
      <c r="AI119" s="164">
        <f t="shared" si="84"/>
        <v>1235</v>
      </c>
      <c r="AJ119" s="164">
        <f t="shared" si="84"/>
        <v>1995</v>
      </c>
      <c r="AK119" s="164">
        <f t="shared" si="84"/>
        <v>2090</v>
      </c>
      <c r="AL119" s="164">
        <f t="shared" si="84"/>
        <v>3040</v>
      </c>
      <c r="AM119" s="164">
        <f t="shared" si="84"/>
        <v>3040</v>
      </c>
      <c r="AN119" s="164">
        <f t="shared" si="84"/>
        <v>3990</v>
      </c>
      <c r="AO119" s="164">
        <f t="shared" si="84"/>
        <v>3990</v>
      </c>
      <c r="AP119" s="164">
        <f t="shared" si="84"/>
        <v>3990</v>
      </c>
      <c r="AQ119" s="99">
        <f t="shared" si="75"/>
        <v>26030</v>
      </c>
    </row>
    <row r="120" spans="2:43" s="64" customFormat="1" x14ac:dyDescent="0.2">
      <c r="B120" s="44" t="s">
        <v>31</v>
      </c>
      <c r="C120" s="45"/>
      <c r="D120" s="374" t="s">
        <v>205</v>
      </c>
      <c r="E120" s="492"/>
      <c r="F120" s="493"/>
      <c r="G120" s="493"/>
      <c r="H120" s="493"/>
      <c r="I120" s="493"/>
      <c r="J120" s="493"/>
      <c r="K120" s="493"/>
      <c r="L120" s="493"/>
      <c r="M120" s="493"/>
      <c r="N120" s="493"/>
      <c r="O120" s="493"/>
      <c r="P120" s="494"/>
      <c r="Q120" s="215"/>
      <c r="R120" s="474"/>
      <c r="S120" s="474"/>
      <c r="T120" s="474"/>
      <c r="U120" s="474"/>
      <c r="V120" s="474"/>
      <c r="W120" s="474"/>
      <c r="X120" s="474"/>
      <c r="Y120" s="474"/>
      <c r="Z120" s="474"/>
      <c r="AA120" s="474"/>
      <c r="AB120" s="474"/>
      <c r="AC120" s="474"/>
      <c r="AD120" s="215"/>
      <c r="AE120" s="473"/>
      <c r="AF120" s="445"/>
      <c r="AG120" s="445"/>
      <c r="AH120" s="445"/>
      <c r="AI120" s="445"/>
      <c r="AJ120" s="445"/>
      <c r="AK120" s="445"/>
      <c r="AL120" s="445"/>
      <c r="AM120" s="445"/>
      <c r="AN120" s="445"/>
      <c r="AO120" s="445"/>
      <c r="AP120" s="446"/>
      <c r="AQ120" s="215"/>
    </row>
    <row r="121" spans="2:43" s="64" customFormat="1" x14ac:dyDescent="0.2">
      <c r="B121" s="46"/>
      <c r="C121" s="42" t="s">
        <v>119</v>
      </c>
      <c r="D121" s="209">
        <v>0.19</v>
      </c>
      <c r="E121" s="163">
        <v>45</v>
      </c>
      <c r="F121" s="163">
        <v>45</v>
      </c>
      <c r="G121" s="163">
        <v>45</v>
      </c>
      <c r="H121" s="163">
        <v>45</v>
      </c>
      <c r="I121" s="163">
        <v>45</v>
      </c>
      <c r="J121" s="163">
        <v>45</v>
      </c>
      <c r="K121" s="163">
        <v>45</v>
      </c>
      <c r="L121" s="163">
        <v>45</v>
      </c>
      <c r="M121" s="163">
        <v>45</v>
      </c>
      <c r="N121" s="163">
        <v>45</v>
      </c>
      <c r="O121" s="163">
        <v>45</v>
      </c>
      <c r="P121" s="163">
        <v>45</v>
      </c>
      <c r="Q121" s="99">
        <f t="shared" si="78"/>
        <v>540</v>
      </c>
      <c r="R121" s="163">
        <v>45</v>
      </c>
      <c r="S121" s="163">
        <v>45</v>
      </c>
      <c r="T121" s="163">
        <v>45</v>
      </c>
      <c r="U121" s="163">
        <v>45</v>
      </c>
      <c r="V121" s="163">
        <v>45</v>
      </c>
      <c r="W121" s="163">
        <v>45</v>
      </c>
      <c r="X121" s="163">
        <v>45</v>
      </c>
      <c r="Y121" s="163">
        <v>45</v>
      </c>
      <c r="Z121" s="163">
        <v>45</v>
      </c>
      <c r="AA121" s="163">
        <v>45</v>
      </c>
      <c r="AB121" s="163">
        <v>45</v>
      </c>
      <c r="AC121" s="163">
        <v>45</v>
      </c>
      <c r="AD121" s="99">
        <f>SUM(R121:AC121)</f>
        <v>540</v>
      </c>
      <c r="AE121" s="370">
        <v>60</v>
      </c>
      <c r="AF121" s="370">
        <v>60</v>
      </c>
      <c r="AG121" s="370">
        <v>60</v>
      </c>
      <c r="AH121" s="370">
        <v>60</v>
      </c>
      <c r="AI121" s="370">
        <v>60</v>
      </c>
      <c r="AJ121" s="370">
        <v>60</v>
      </c>
      <c r="AK121" s="370">
        <v>60</v>
      </c>
      <c r="AL121" s="370">
        <v>60</v>
      </c>
      <c r="AM121" s="370">
        <v>60</v>
      </c>
      <c r="AN121" s="370">
        <v>60</v>
      </c>
      <c r="AO121" s="370">
        <v>60</v>
      </c>
      <c r="AP121" s="370">
        <v>60</v>
      </c>
      <c r="AQ121" s="99">
        <f t="shared" si="75"/>
        <v>720</v>
      </c>
    </row>
    <row r="122" spans="2:43" s="64" customFormat="1" x14ac:dyDescent="0.2">
      <c r="B122" s="46"/>
      <c r="C122" s="42" t="s">
        <v>183</v>
      </c>
      <c r="D122" s="209">
        <v>0.19</v>
      </c>
      <c r="E122" s="163">
        <v>150</v>
      </c>
      <c r="F122" s="163"/>
      <c r="G122" s="163"/>
      <c r="H122" s="163"/>
      <c r="I122" s="163"/>
      <c r="J122" s="163"/>
      <c r="K122" s="163"/>
      <c r="L122" s="163"/>
      <c r="M122" s="163"/>
      <c r="N122" s="163"/>
      <c r="O122" s="163"/>
      <c r="P122" s="163"/>
      <c r="Q122" s="99">
        <f>SUM(E122:P122)</f>
        <v>150</v>
      </c>
      <c r="R122" s="370">
        <v>150</v>
      </c>
      <c r="S122" s="370"/>
      <c r="T122" s="370"/>
      <c r="U122" s="370"/>
      <c r="V122" s="370"/>
      <c r="W122" s="370"/>
      <c r="X122" s="370"/>
      <c r="Y122" s="370"/>
      <c r="Z122" s="370"/>
      <c r="AA122" s="370"/>
      <c r="AB122" s="370"/>
      <c r="AC122" s="370"/>
      <c r="AD122" s="99">
        <f t="shared" si="74"/>
        <v>150</v>
      </c>
      <c r="AE122" s="370"/>
      <c r="AF122" s="370"/>
      <c r="AG122" s="370"/>
      <c r="AH122" s="370"/>
      <c r="AI122" s="370"/>
      <c r="AJ122" s="370"/>
      <c r="AK122" s="370"/>
      <c r="AL122" s="370"/>
      <c r="AM122" s="370"/>
      <c r="AN122" s="370"/>
      <c r="AO122" s="370"/>
      <c r="AP122" s="370"/>
      <c r="AQ122" s="99">
        <f t="shared" si="75"/>
        <v>0</v>
      </c>
    </row>
    <row r="123" spans="2:43" x14ac:dyDescent="0.2">
      <c r="B123" s="47"/>
      <c r="C123" s="155" t="s">
        <v>38</v>
      </c>
      <c r="D123" s="154"/>
      <c r="E123" s="115">
        <f>SUMPRODUCT(E121:E122,$D$121:$D$122)</f>
        <v>37.049999999999997</v>
      </c>
      <c r="F123" s="115">
        <f t="shared" ref="F123:P123" si="85">SUMPRODUCT(F121:F122,$D$121:$D$122)</f>
        <v>8.5500000000000007</v>
      </c>
      <c r="G123" s="115">
        <f>SUMPRODUCT(G121:G122,$D$121:$D$122)</f>
        <v>8.5500000000000007</v>
      </c>
      <c r="H123" s="115">
        <f t="shared" si="85"/>
        <v>8.5500000000000007</v>
      </c>
      <c r="I123" s="115">
        <f t="shared" si="85"/>
        <v>8.5500000000000007</v>
      </c>
      <c r="J123" s="115">
        <f t="shared" si="85"/>
        <v>8.5500000000000007</v>
      </c>
      <c r="K123" s="115">
        <f t="shared" si="85"/>
        <v>8.5500000000000007</v>
      </c>
      <c r="L123" s="115">
        <f t="shared" si="85"/>
        <v>8.5500000000000007</v>
      </c>
      <c r="M123" s="115">
        <f t="shared" si="85"/>
        <v>8.5500000000000007</v>
      </c>
      <c r="N123" s="115">
        <f t="shared" si="85"/>
        <v>8.5500000000000007</v>
      </c>
      <c r="O123" s="115">
        <f t="shared" si="85"/>
        <v>8.5500000000000007</v>
      </c>
      <c r="P123" s="115">
        <f t="shared" si="85"/>
        <v>8.5500000000000007</v>
      </c>
      <c r="Q123" s="99">
        <f>SUM(E123:P123)</f>
        <v>131.09999999999997</v>
      </c>
      <c r="R123" s="115">
        <f t="shared" ref="R123:AC123" si="86">SUMPRODUCT(R121:R122,$D$121:$D$122)</f>
        <v>37.049999999999997</v>
      </c>
      <c r="S123" s="115">
        <f t="shared" si="86"/>
        <v>8.5500000000000007</v>
      </c>
      <c r="T123" s="115">
        <f t="shared" si="86"/>
        <v>8.5500000000000007</v>
      </c>
      <c r="U123" s="115">
        <f t="shared" si="86"/>
        <v>8.5500000000000007</v>
      </c>
      <c r="V123" s="115">
        <f t="shared" si="86"/>
        <v>8.5500000000000007</v>
      </c>
      <c r="W123" s="115">
        <f t="shared" si="86"/>
        <v>8.5500000000000007</v>
      </c>
      <c r="X123" s="115">
        <f t="shared" si="86"/>
        <v>8.5500000000000007</v>
      </c>
      <c r="Y123" s="115">
        <f t="shared" si="86"/>
        <v>8.5500000000000007</v>
      </c>
      <c r="Z123" s="115">
        <f t="shared" si="86"/>
        <v>8.5500000000000007</v>
      </c>
      <c r="AA123" s="115">
        <f t="shared" si="86"/>
        <v>8.5500000000000007</v>
      </c>
      <c r="AB123" s="115">
        <f t="shared" si="86"/>
        <v>8.5500000000000007</v>
      </c>
      <c r="AC123" s="115">
        <f t="shared" si="86"/>
        <v>8.5500000000000007</v>
      </c>
      <c r="AD123" s="99">
        <f t="shared" si="74"/>
        <v>131.09999999999997</v>
      </c>
      <c r="AE123" s="115">
        <f t="shared" ref="AE123:AP123" si="87">SUMPRODUCT(AE121:AE122,$D$121:$D$122)</f>
        <v>11.4</v>
      </c>
      <c r="AF123" s="115">
        <f t="shared" si="87"/>
        <v>11.4</v>
      </c>
      <c r="AG123" s="115">
        <f t="shared" si="87"/>
        <v>11.4</v>
      </c>
      <c r="AH123" s="115">
        <f t="shared" si="87"/>
        <v>11.4</v>
      </c>
      <c r="AI123" s="115">
        <f t="shared" si="87"/>
        <v>11.4</v>
      </c>
      <c r="AJ123" s="115">
        <f t="shared" si="87"/>
        <v>11.4</v>
      </c>
      <c r="AK123" s="115">
        <f t="shared" si="87"/>
        <v>11.4</v>
      </c>
      <c r="AL123" s="115">
        <f t="shared" si="87"/>
        <v>11.4</v>
      </c>
      <c r="AM123" s="115">
        <f t="shared" si="87"/>
        <v>11.4</v>
      </c>
      <c r="AN123" s="115">
        <f t="shared" si="87"/>
        <v>11.4</v>
      </c>
      <c r="AO123" s="115">
        <f t="shared" si="87"/>
        <v>11.4</v>
      </c>
      <c r="AP123" s="115">
        <f t="shared" si="87"/>
        <v>11.4</v>
      </c>
      <c r="AQ123" s="99">
        <f t="shared" si="75"/>
        <v>136.80000000000004</v>
      </c>
    </row>
    <row r="124" spans="2:43" x14ac:dyDescent="0.2">
      <c r="B124" s="44" t="s">
        <v>184</v>
      </c>
      <c r="C124" s="272"/>
      <c r="D124" s="374" t="s">
        <v>205</v>
      </c>
      <c r="E124" s="507"/>
      <c r="F124" s="508"/>
      <c r="G124" s="508"/>
      <c r="H124" s="508"/>
      <c r="I124" s="508"/>
      <c r="J124" s="508"/>
      <c r="K124" s="508"/>
      <c r="L124" s="508"/>
      <c r="M124" s="508"/>
      <c r="N124" s="508"/>
      <c r="O124" s="508"/>
      <c r="P124" s="509"/>
      <c r="Q124" s="63"/>
      <c r="R124" s="507"/>
      <c r="S124" s="508"/>
      <c r="T124" s="508"/>
      <c r="U124" s="508"/>
      <c r="V124" s="508"/>
      <c r="W124" s="508"/>
      <c r="X124" s="508"/>
      <c r="Y124" s="508"/>
      <c r="Z124" s="508"/>
      <c r="AA124" s="508"/>
      <c r="AB124" s="508"/>
      <c r="AC124" s="509"/>
      <c r="AD124" s="63"/>
      <c r="AE124" s="507"/>
      <c r="AF124" s="508"/>
      <c r="AG124" s="508"/>
      <c r="AH124" s="508"/>
      <c r="AI124" s="508"/>
      <c r="AJ124" s="508"/>
      <c r="AK124" s="508"/>
      <c r="AL124" s="508"/>
      <c r="AM124" s="508"/>
      <c r="AN124" s="508"/>
      <c r="AO124" s="508"/>
      <c r="AP124" s="509"/>
      <c r="AQ124" s="63"/>
    </row>
    <row r="125" spans="2:43" x14ac:dyDescent="0.2">
      <c r="B125" s="273"/>
      <c r="C125" s="272" t="s">
        <v>235</v>
      </c>
      <c r="D125" s="274">
        <v>0.19</v>
      </c>
      <c r="E125" s="399"/>
      <c r="F125" s="400"/>
      <c r="G125" s="400">
        <v>200</v>
      </c>
      <c r="H125" s="400"/>
      <c r="I125" s="400"/>
      <c r="J125" s="400"/>
      <c r="K125" s="400"/>
      <c r="L125" s="400"/>
      <c r="M125" s="400">
        <v>100</v>
      </c>
      <c r="N125" s="400"/>
      <c r="O125" s="400"/>
      <c r="P125" s="400"/>
      <c r="Q125" s="99">
        <f t="shared" ref="Q125:Q135" si="88">SUM(E125:P125)</f>
        <v>300</v>
      </c>
      <c r="R125" s="400"/>
      <c r="S125" s="400"/>
      <c r="T125" s="400"/>
      <c r="U125" s="400"/>
      <c r="V125" s="400"/>
      <c r="W125" s="400"/>
      <c r="X125" s="400"/>
      <c r="Y125" s="400"/>
      <c r="Z125" s="400"/>
      <c r="AA125" s="400"/>
      <c r="AB125" s="400"/>
      <c r="AC125" s="400"/>
      <c r="AD125" s="99">
        <f t="shared" ref="AD125:AD134" si="89">SUM(R125:AC125)</f>
        <v>0</v>
      </c>
      <c r="AE125" s="400">
        <v>100</v>
      </c>
      <c r="AF125" s="400"/>
      <c r="AG125" s="400"/>
      <c r="AH125" s="400"/>
      <c r="AI125" s="400"/>
      <c r="AJ125" s="400"/>
      <c r="AK125" s="400">
        <v>300</v>
      </c>
      <c r="AL125" s="400"/>
      <c r="AM125" s="400"/>
      <c r="AN125" s="400"/>
      <c r="AO125" s="400"/>
      <c r="AP125" s="400"/>
      <c r="AQ125" s="99">
        <f t="shared" ref="AQ125:AQ134" si="90">SUM(AE125:AP125)</f>
        <v>400</v>
      </c>
    </row>
    <row r="126" spans="2:43" x14ac:dyDescent="0.2">
      <c r="B126" s="273"/>
      <c r="C126" s="272" t="s">
        <v>236</v>
      </c>
      <c r="D126" s="274">
        <v>0.19</v>
      </c>
      <c r="E126" s="399"/>
      <c r="F126" s="400"/>
      <c r="G126" s="400"/>
      <c r="H126" s="400"/>
      <c r="I126" s="400"/>
      <c r="J126" s="400"/>
      <c r="K126" s="400"/>
      <c r="L126" s="400"/>
      <c r="M126" s="400"/>
      <c r="N126" s="400"/>
      <c r="O126" s="400"/>
      <c r="P126" s="400"/>
      <c r="Q126" s="99">
        <f t="shared" si="88"/>
        <v>0</v>
      </c>
      <c r="R126" s="400"/>
      <c r="S126" s="400"/>
      <c r="T126" s="400">
        <v>1000</v>
      </c>
      <c r="U126" s="400"/>
      <c r="V126" s="400"/>
      <c r="W126" s="400"/>
      <c r="X126" s="400"/>
      <c r="Y126" s="400"/>
      <c r="Z126" s="400"/>
      <c r="AA126" s="400"/>
      <c r="AB126" s="400"/>
      <c r="AC126" s="400"/>
      <c r="AD126" s="99">
        <f t="shared" si="89"/>
        <v>1000</v>
      </c>
      <c r="AE126" s="400"/>
      <c r="AF126" s="400"/>
      <c r="AG126" s="400"/>
      <c r="AH126" s="400"/>
      <c r="AI126" s="400"/>
      <c r="AJ126" s="400"/>
      <c r="AK126" s="400"/>
      <c r="AL126" s="400"/>
      <c r="AM126" s="400"/>
      <c r="AN126" s="400"/>
      <c r="AO126" s="400"/>
      <c r="AP126" s="400"/>
      <c r="AQ126" s="99">
        <f>SUM(AE126:AP126)</f>
        <v>0</v>
      </c>
    </row>
    <row r="127" spans="2:43" x14ac:dyDescent="0.2">
      <c r="B127" s="273"/>
      <c r="C127" s="272" t="s">
        <v>237</v>
      </c>
      <c r="D127" s="274">
        <v>0.19</v>
      </c>
      <c r="E127" s="399"/>
      <c r="F127" s="400"/>
      <c r="G127" s="400"/>
      <c r="H127" s="400"/>
      <c r="I127" s="400"/>
      <c r="J127" s="400"/>
      <c r="K127" s="400"/>
      <c r="L127" s="400"/>
      <c r="M127" s="400"/>
      <c r="N127" s="400"/>
      <c r="O127" s="400"/>
      <c r="P127" s="400"/>
      <c r="Q127" s="99">
        <f t="shared" si="88"/>
        <v>0</v>
      </c>
      <c r="R127" s="400">
        <v>100</v>
      </c>
      <c r="S127" s="400"/>
      <c r="T127" s="400"/>
      <c r="U127" s="400"/>
      <c r="V127" s="400"/>
      <c r="W127" s="400"/>
      <c r="X127" s="400"/>
      <c r="Y127" s="400"/>
      <c r="Z127" s="400"/>
      <c r="AA127" s="400"/>
      <c r="AB127" s="400"/>
      <c r="AC127" s="400"/>
      <c r="AD127" s="99">
        <f t="shared" si="89"/>
        <v>100</v>
      </c>
      <c r="AE127" s="400"/>
      <c r="AF127" s="400"/>
      <c r="AG127" s="400"/>
      <c r="AH127" s="400"/>
      <c r="AI127" s="400"/>
      <c r="AJ127" s="400"/>
      <c r="AK127" s="400"/>
      <c r="AL127" s="400"/>
      <c r="AM127" s="400"/>
      <c r="AN127" s="400"/>
      <c r="AO127" s="400"/>
      <c r="AP127" s="400"/>
      <c r="AQ127" s="99">
        <f t="shared" si="90"/>
        <v>0</v>
      </c>
    </row>
    <row r="128" spans="2:43" x14ac:dyDescent="0.2">
      <c r="B128" s="273"/>
      <c r="C128" s="272" t="s">
        <v>238</v>
      </c>
      <c r="D128" s="274">
        <v>0.19</v>
      </c>
      <c r="E128" s="399"/>
      <c r="F128" s="400"/>
      <c r="G128" s="400"/>
      <c r="H128" s="400"/>
      <c r="I128" s="400"/>
      <c r="J128" s="400"/>
      <c r="K128" s="400"/>
      <c r="L128" s="400"/>
      <c r="M128" s="400"/>
      <c r="N128" s="400"/>
      <c r="O128" s="400"/>
      <c r="P128" s="400"/>
      <c r="Q128" s="99">
        <f t="shared" si="88"/>
        <v>0</v>
      </c>
      <c r="R128" s="400"/>
      <c r="S128" s="400"/>
      <c r="T128" s="400"/>
      <c r="U128" s="400"/>
      <c r="V128" s="400"/>
      <c r="W128" s="400"/>
      <c r="X128" s="400"/>
      <c r="Y128" s="400"/>
      <c r="Z128" s="400"/>
      <c r="AA128" s="400"/>
      <c r="AB128" s="400"/>
      <c r="AC128" s="400"/>
      <c r="AD128" s="99">
        <f t="shared" si="89"/>
        <v>0</v>
      </c>
      <c r="AE128" s="400">
        <v>200</v>
      </c>
      <c r="AF128" s="400"/>
      <c r="AG128" s="400"/>
      <c r="AH128" s="400"/>
      <c r="AI128" s="400"/>
      <c r="AJ128" s="400"/>
      <c r="AK128" s="400"/>
      <c r="AL128" s="400"/>
      <c r="AM128" s="400"/>
      <c r="AN128" s="400"/>
      <c r="AO128" s="400"/>
      <c r="AP128" s="400"/>
      <c r="AQ128" s="99">
        <f t="shared" si="90"/>
        <v>200</v>
      </c>
    </row>
    <row r="129" spans="2:43" x14ac:dyDescent="0.2">
      <c r="B129" s="273"/>
      <c r="C129" s="272" t="s">
        <v>239</v>
      </c>
      <c r="D129" s="274">
        <v>0.19</v>
      </c>
      <c r="E129" s="399">
        <v>10</v>
      </c>
      <c r="F129" s="399">
        <v>10</v>
      </c>
      <c r="G129" s="399">
        <v>10</v>
      </c>
      <c r="H129" s="399">
        <v>10</v>
      </c>
      <c r="I129" s="399">
        <v>10</v>
      </c>
      <c r="J129" s="399">
        <v>10</v>
      </c>
      <c r="K129" s="399">
        <v>10</v>
      </c>
      <c r="L129" s="399">
        <v>10</v>
      </c>
      <c r="M129" s="399">
        <v>10</v>
      </c>
      <c r="N129" s="399">
        <v>10</v>
      </c>
      <c r="O129" s="399">
        <v>10</v>
      </c>
      <c r="P129" s="399">
        <v>10</v>
      </c>
      <c r="Q129" s="99">
        <f t="shared" si="88"/>
        <v>120</v>
      </c>
      <c r="R129" s="399">
        <v>10</v>
      </c>
      <c r="S129" s="399">
        <v>10</v>
      </c>
      <c r="T129" s="399">
        <v>10</v>
      </c>
      <c r="U129" s="399">
        <v>10</v>
      </c>
      <c r="V129" s="399">
        <v>10</v>
      </c>
      <c r="W129" s="399">
        <v>10</v>
      </c>
      <c r="X129" s="399">
        <v>10</v>
      </c>
      <c r="Y129" s="399">
        <v>10</v>
      </c>
      <c r="Z129" s="399">
        <v>10</v>
      </c>
      <c r="AA129" s="399">
        <v>10</v>
      </c>
      <c r="AB129" s="399">
        <v>10</v>
      </c>
      <c r="AC129" s="399">
        <v>10</v>
      </c>
      <c r="AD129" s="99">
        <f t="shared" si="89"/>
        <v>120</v>
      </c>
      <c r="AE129" s="400">
        <v>20</v>
      </c>
      <c r="AF129" s="400">
        <v>20</v>
      </c>
      <c r="AG129" s="400">
        <v>20</v>
      </c>
      <c r="AH129" s="400">
        <v>20</v>
      </c>
      <c r="AI129" s="400">
        <v>20</v>
      </c>
      <c r="AJ129" s="400">
        <v>20</v>
      </c>
      <c r="AK129" s="400">
        <v>20</v>
      </c>
      <c r="AL129" s="400">
        <v>20</v>
      </c>
      <c r="AM129" s="400">
        <v>20</v>
      </c>
      <c r="AN129" s="400">
        <v>20</v>
      </c>
      <c r="AO129" s="400">
        <v>20</v>
      </c>
      <c r="AP129" s="400">
        <v>20</v>
      </c>
      <c r="AQ129" s="99">
        <f t="shared" si="90"/>
        <v>240</v>
      </c>
    </row>
    <row r="130" spans="2:43" x14ac:dyDescent="0.2">
      <c r="B130" s="273"/>
      <c r="C130" s="272" t="s">
        <v>240</v>
      </c>
      <c r="D130" s="274">
        <v>0.19</v>
      </c>
      <c r="E130" s="399">
        <v>30</v>
      </c>
      <c r="F130" s="400">
        <v>30</v>
      </c>
      <c r="G130" s="400">
        <v>30</v>
      </c>
      <c r="H130" s="400">
        <v>20</v>
      </c>
      <c r="I130" s="400">
        <v>20</v>
      </c>
      <c r="J130" s="400">
        <v>20</v>
      </c>
      <c r="K130" s="400">
        <v>20</v>
      </c>
      <c r="L130" s="400">
        <v>20</v>
      </c>
      <c r="M130" s="400">
        <v>20</v>
      </c>
      <c r="N130" s="400">
        <v>20</v>
      </c>
      <c r="O130" s="400">
        <v>20</v>
      </c>
      <c r="P130" s="400">
        <v>20</v>
      </c>
      <c r="Q130" s="99">
        <f t="shared" si="88"/>
        <v>270</v>
      </c>
      <c r="R130" s="400">
        <v>20</v>
      </c>
      <c r="S130" s="400">
        <v>20</v>
      </c>
      <c r="T130" s="400">
        <v>20</v>
      </c>
      <c r="U130" s="400">
        <v>20</v>
      </c>
      <c r="V130" s="400">
        <v>20</v>
      </c>
      <c r="W130" s="400">
        <v>20</v>
      </c>
      <c r="X130" s="400">
        <v>20</v>
      </c>
      <c r="Y130" s="400">
        <v>20</v>
      </c>
      <c r="Z130" s="400">
        <v>20</v>
      </c>
      <c r="AA130" s="400">
        <v>20</v>
      </c>
      <c r="AB130" s="400">
        <v>20</v>
      </c>
      <c r="AC130" s="400">
        <v>20</v>
      </c>
      <c r="AD130" s="99">
        <f t="shared" si="89"/>
        <v>240</v>
      </c>
      <c r="AE130" s="400">
        <v>30</v>
      </c>
      <c r="AF130" s="400">
        <v>30</v>
      </c>
      <c r="AG130" s="400">
        <v>30</v>
      </c>
      <c r="AH130" s="400">
        <v>30</v>
      </c>
      <c r="AI130" s="400">
        <v>30</v>
      </c>
      <c r="AJ130" s="400">
        <v>30</v>
      </c>
      <c r="AK130" s="400">
        <v>30</v>
      </c>
      <c r="AL130" s="400">
        <v>30</v>
      </c>
      <c r="AM130" s="400">
        <v>30</v>
      </c>
      <c r="AN130" s="400">
        <v>30</v>
      </c>
      <c r="AO130" s="400">
        <v>30</v>
      </c>
      <c r="AP130" s="400">
        <v>30</v>
      </c>
      <c r="AQ130" s="99">
        <f t="shared" si="90"/>
        <v>360</v>
      </c>
    </row>
    <row r="131" spans="2:43" x14ac:dyDescent="0.2">
      <c r="B131" s="273"/>
      <c r="C131" s="272" t="s">
        <v>241</v>
      </c>
      <c r="D131" s="274">
        <v>0.19</v>
      </c>
      <c r="E131" s="399"/>
      <c r="F131" s="400"/>
      <c r="G131" s="400"/>
      <c r="H131" s="400"/>
      <c r="I131" s="400"/>
      <c r="J131" s="400"/>
      <c r="K131" s="400"/>
      <c r="L131" s="400"/>
      <c r="M131" s="400"/>
      <c r="N131" s="400"/>
      <c r="O131" s="400"/>
      <c r="P131" s="400"/>
      <c r="Q131" s="99">
        <f t="shared" si="88"/>
        <v>0</v>
      </c>
      <c r="R131" s="400">
        <v>50</v>
      </c>
      <c r="S131" s="400"/>
      <c r="T131" s="400"/>
      <c r="U131" s="400"/>
      <c r="V131" s="400"/>
      <c r="W131" s="400">
        <v>50</v>
      </c>
      <c r="X131" s="400"/>
      <c r="Y131" s="400"/>
      <c r="Z131" s="400"/>
      <c r="AA131" s="400"/>
      <c r="AB131" s="400"/>
      <c r="AC131" s="400"/>
      <c r="AD131" s="99">
        <f t="shared" si="89"/>
        <v>100</v>
      </c>
      <c r="AE131" s="400">
        <v>50</v>
      </c>
      <c r="AF131" s="400"/>
      <c r="AG131" s="400"/>
      <c r="AH131" s="400"/>
      <c r="AI131" s="400"/>
      <c r="AJ131" s="400"/>
      <c r="AK131" s="400">
        <v>50</v>
      </c>
      <c r="AL131" s="400"/>
      <c r="AM131" s="400"/>
      <c r="AN131" s="400"/>
      <c r="AO131" s="400"/>
      <c r="AP131" s="400"/>
      <c r="AQ131" s="99">
        <f t="shared" si="90"/>
        <v>100</v>
      </c>
    </row>
    <row r="132" spans="2:43" x14ac:dyDescent="0.2">
      <c r="B132" s="273"/>
      <c r="C132" s="272" t="s">
        <v>242</v>
      </c>
      <c r="D132" s="274">
        <v>0.19</v>
      </c>
      <c r="E132" s="400"/>
      <c r="F132" s="400"/>
      <c r="G132" s="400"/>
      <c r="H132" s="400"/>
      <c r="I132" s="400"/>
      <c r="J132" s="400"/>
      <c r="K132" s="400"/>
      <c r="L132" s="400"/>
      <c r="M132" s="400"/>
      <c r="N132" s="400"/>
      <c r="O132" s="400"/>
      <c r="P132" s="400"/>
      <c r="Q132" s="99">
        <f t="shared" si="88"/>
        <v>0</v>
      </c>
      <c r="R132" s="400"/>
      <c r="S132" s="400"/>
      <c r="T132" s="400">
        <v>20</v>
      </c>
      <c r="U132" s="400"/>
      <c r="V132" s="400"/>
      <c r="W132" s="400"/>
      <c r="X132" s="400"/>
      <c r="Y132" s="400"/>
      <c r="Z132" s="400"/>
      <c r="AA132" s="400">
        <v>20</v>
      </c>
      <c r="AB132" s="400"/>
      <c r="AC132" s="400"/>
      <c r="AD132" s="99">
        <f t="shared" si="89"/>
        <v>40</v>
      </c>
      <c r="AE132" s="400"/>
      <c r="AF132" s="400"/>
      <c r="AG132" s="400"/>
      <c r="AH132" s="400">
        <v>20</v>
      </c>
      <c r="AI132" s="400"/>
      <c r="AJ132" s="400"/>
      <c r="AK132" s="400"/>
      <c r="AL132" s="400"/>
      <c r="AM132" s="400"/>
      <c r="AN132" s="400">
        <v>20</v>
      </c>
      <c r="AO132" s="400"/>
      <c r="AP132" s="400"/>
      <c r="AQ132" s="99">
        <f t="shared" si="90"/>
        <v>40</v>
      </c>
    </row>
    <row r="133" spans="2:43" x14ac:dyDescent="0.2">
      <c r="B133" s="273"/>
      <c r="C133" s="272" t="s">
        <v>243</v>
      </c>
      <c r="D133" s="274">
        <v>0.19</v>
      </c>
      <c r="E133" s="400"/>
      <c r="F133" s="400"/>
      <c r="G133" s="400"/>
      <c r="H133" s="400"/>
      <c r="I133" s="400"/>
      <c r="J133" s="400"/>
      <c r="K133" s="400"/>
      <c r="L133" s="400"/>
      <c r="M133" s="400"/>
      <c r="N133" s="400"/>
      <c r="O133" s="400">
        <v>400</v>
      </c>
      <c r="P133" s="400">
        <v>400</v>
      </c>
      <c r="Q133" s="99">
        <f t="shared" si="88"/>
        <v>800</v>
      </c>
      <c r="R133" s="400">
        <v>400</v>
      </c>
      <c r="S133" s="400"/>
      <c r="T133" s="400"/>
      <c r="U133" s="400"/>
      <c r="V133" s="400"/>
      <c r="W133" s="400"/>
      <c r="X133" s="400"/>
      <c r="Y133" s="400"/>
      <c r="Z133" s="400"/>
      <c r="AA133" s="400"/>
      <c r="AB133" s="400"/>
      <c r="AC133" s="400"/>
      <c r="AD133" s="99">
        <f t="shared" si="89"/>
        <v>400</v>
      </c>
      <c r="AE133" s="400"/>
      <c r="AF133" s="400"/>
      <c r="AG133" s="400"/>
      <c r="AH133" s="400"/>
      <c r="AI133" s="400"/>
      <c r="AJ133" s="400"/>
      <c r="AK133" s="400"/>
      <c r="AL133" s="400"/>
      <c r="AM133" s="400"/>
      <c r="AN133" s="400"/>
      <c r="AO133" s="400"/>
      <c r="AP133" s="400"/>
      <c r="AQ133" s="99">
        <f t="shared" si="90"/>
        <v>0</v>
      </c>
    </row>
    <row r="134" spans="2:43" x14ac:dyDescent="0.2">
      <c r="B134" s="273"/>
      <c r="C134" s="272" t="s">
        <v>160</v>
      </c>
      <c r="D134" s="274">
        <v>0.19</v>
      </c>
      <c r="E134" s="400"/>
      <c r="F134" s="400"/>
      <c r="G134" s="400"/>
      <c r="H134" s="400"/>
      <c r="I134" s="400"/>
      <c r="J134" s="400"/>
      <c r="K134" s="400"/>
      <c r="L134" s="400"/>
      <c r="M134" s="400"/>
      <c r="N134" s="400"/>
      <c r="O134" s="400"/>
      <c r="P134" s="400"/>
      <c r="Q134" s="99">
        <f t="shared" si="88"/>
        <v>0</v>
      </c>
      <c r="R134" s="400"/>
      <c r="S134" s="400"/>
      <c r="T134" s="400"/>
      <c r="U134" s="400"/>
      <c r="V134" s="400"/>
      <c r="W134" s="400"/>
      <c r="X134" s="400"/>
      <c r="Y134" s="400"/>
      <c r="Z134" s="400"/>
      <c r="AA134" s="400"/>
      <c r="AB134" s="400"/>
      <c r="AC134" s="400"/>
      <c r="AD134" s="99">
        <f t="shared" si="89"/>
        <v>0</v>
      </c>
      <c r="AE134" s="400"/>
      <c r="AF134" s="400"/>
      <c r="AG134" s="400"/>
      <c r="AH134" s="400"/>
      <c r="AI134" s="400"/>
      <c r="AJ134" s="400"/>
      <c r="AK134" s="400"/>
      <c r="AL134" s="400"/>
      <c r="AM134" s="400"/>
      <c r="AN134" s="400"/>
      <c r="AO134" s="400"/>
      <c r="AP134" s="400"/>
      <c r="AQ134" s="99">
        <f t="shared" si="90"/>
        <v>0</v>
      </c>
    </row>
    <row r="135" spans="2:43" x14ac:dyDescent="0.2">
      <c r="B135" s="273"/>
      <c r="C135" s="275" t="s">
        <v>38</v>
      </c>
      <c r="D135" s="276"/>
      <c r="E135" s="115">
        <f>SUMPRODUCT(E125:E134,$D$125:$D$134)</f>
        <v>7.6</v>
      </c>
      <c r="F135" s="115">
        <f t="shared" ref="F135:P135" si="91">SUMPRODUCT(F125:F134,$D$125:$D$134)</f>
        <v>7.6</v>
      </c>
      <c r="G135" s="115">
        <f t="shared" si="91"/>
        <v>45.6</v>
      </c>
      <c r="H135" s="115">
        <f t="shared" si="91"/>
        <v>5.6999999999999993</v>
      </c>
      <c r="I135" s="115">
        <f t="shared" si="91"/>
        <v>5.6999999999999993</v>
      </c>
      <c r="J135" s="115">
        <f t="shared" si="91"/>
        <v>5.6999999999999993</v>
      </c>
      <c r="K135" s="115">
        <f t="shared" si="91"/>
        <v>5.6999999999999993</v>
      </c>
      <c r="L135" s="115">
        <f t="shared" si="91"/>
        <v>5.6999999999999993</v>
      </c>
      <c r="M135" s="115">
        <f t="shared" si="91"/>
        <v>24.7</v>
      </c>
      <c r="N135" s="115">
        <f t="shared" si="91"/>
        <v>5.6999999999999993</v>
      </c>
      <c r="O135" s="115">
        <f t="shared" si="91"/>
        <v>81.7</v>
      </c>
      <c r="P135" s="115">
        <f t="shared" si="91"/>
        <v>81.7</v>
      </c>
      <c r="Q135" s="99">
        <f t="shared" si="88"/>
        <v>283.10000000000002</v>
      </c>
      <c r="R135" s="115">
        <f t="shared" ref="R135:AC135" si="92">SUMPRODUCT(R125:R134,$D$125:$D$134)</f>
        <v>110.2</v>
      </c>
      <c r="S135" s="115">
        <f t="shared" si="92"/>
        <v>5.6999999999999993</v>
      </c>
      <c r="T135" s="115">
        <f t="shared" si="92"/>
        <v>199.50000000000003</v>
      </c>
      <c r="U135" s="115">
        <f t="shared" si="92"/>
        <v>5.6999999999999993</v>
      </c>
      <c r="V135" s="115">
        <f t="shared" si="92"/>
        <v>5.6999999999999993</v>
      </c>
      <c r="W135" s="115">
        <f t="shared" si="92"/>
        <v>15.2</v>
      </c>
      <c r="X135" s="115">
        <f t="shared" si="92"/>
        <v>5.6999999999999993</v>
      </c>
      <c r="Y135" s="115">
        <f t="shared" si="92"/>
        <v>5.6999999999999993</v>
      </c>
      <c r="Z135" s="115">
        <f t="shared" si="92"/>
        <v>5.6999999999999993</v>
      </c>
      <c r="AA135" s="115">
        <f t="shared" si="92"/>
        <v>9.5</v>
      </c>
      <c r="AB135" s="115">
        <f t="shared" si="92"/>
        <v>5.6999999999999993</v>
      </c>
      <c r="AC135" s="115">
        <f t="shared" si="92"/>
        <v>5.6999999999999993</v>
      </c>
      <c r="AD135" s="99">
        <f>SUM(R135:AC135)</f>
        <v>379.99999999999994</v>
      </c>
      <c r="AE135" s="115">
        <f t="shared" ref="AE135:AP135" si="93">SUMPRODUCT(AE125:AE134,$D$125:$D$134)</f>
        <v>76</v>
      </c>
      <c r="AF135" s="115">
        <f t="shared" si="93"/>
        <v>9.5</v>
      </c>
      <c r="AG135" s="115">
        <f t="shared" si="93"/>
        <v>9.5</v>
      </c>
      <c r="AH135" s="115">
        <f t="shared" si="93"/>
        <v>13.3</v>
      </c>
      <c r="AI135" s="115">
        <f t="shared" si="93"/>
        <v>9.5</v>
      </c>
      <c r="AJ135" s="115">
        <f t="shared" si="93"/>
        <v>9.5</v>
      </c>
      <c r="AK135" s="115">
        <f t="shared" si="93"/>
        <v>76</v>
      </c>
      <c r="AL135" s="115">
        <f t="shared" si="93"/>
        <v>9.5</v>
      </c>
      <c r="AM135" s="115">
        <f t="shared" si="93"/>
        <v>9.5</v>
      </c>
      <c r="AN135" s="115">
        <f t="shared" si="93"/>
        <v>13.3</v>
      </c>
      <c r="AO135" s="115">
        <f t="shared" si="93"/>
        <v>9.5</v>
      </c>
      <c r="AP135" s="115">
        <f t="shared" si="93"/>
        <v>9.5</v>
      </c>
      <c r="AQ135" s="99">
        <f>SUM(AE135:AP135)</f>
        <v>254.60000000000002</v>
      </c>
    </row>
    <row r="136" spans="2:43" s="64" customFormat="1" x14ac:dyDescent="0.2">
      <c r="B136" s="38" t="s">
        <v>121</v>
      </c>
      <c r="C136" s="135"/>
      <c r="D136" s="211"/>
      <c r="E136" s="136">
        <f>SUM(E114,E119,E123,E135)</f>
        <v>58.9</v>
      </c>
      <c r="F136" s="136">
        <f t="shared" ref="F136:R136" si="94">SUM(F114,F119,F123,F135)</f>
        <v>30.4</v>
      </c>
      <c r="G136" s="136">
        <f>SUM(G114,G119,G123,G135)</f>
        <v>87.4</v>
      </c>
      <c r="H136" s="136">
        <f>SUM(H114,H119,H123,H135)</f>
        <v>72.2</v>
      </c>
      <c r="I136" s="136">
        <f t="shared" si="94"/>
        <v>43.7</v>
      </c>
      <c r="J136" s="136">
        <f t="shared" si="94"/>
        <v>43.7</v>
      </c>
      <c r="K136" s="136">
        <f t="shared" si="94"/>
        <v>43.7</v>
      </c>
      <c r="L136" s="136">
        <f t="shared" si="94"/>
        <v>53.2</v>
      </c>
      <c r="M136" s="136">
        <f t="shared" si="94"/>
        <v>129.19999999999999</v>
      </c>
      <c r="N136" s="136">
        <f t="shared" si="94"/>
        <v>167.2</v>
      </c>
      <c r="O136" s="136">
        <f t="shared" si="94"/>
        <v>243.2</v>
      </c>
      <c r="P136" s="136">
        <f t="shared" si="94"/>
        <v>528.20000000000005</v>
      </c>
      <c r="Q136" s="99">
        <f>SUM(E136:P136)</f>
        <v>1501</v>
      </c>
      <c r="R136" s="136">
        <f t="shared" si="94"/>
        <v>243.2</v>
      </c>
      <c r="S136" s="136">
        <f t="shared" ref="S136:AC136" si="95">SUM(S114,S119,S123,S135)</f>
        <v>110.2</v>
      </c>
      <c r="T136" s="136">
        <f t="shared" si="95"/>
        <v>304</v>
      </c>
      <c r="U136" s="136">
        <f t="shared" si="95"/>
        <v>186.2</v>
      </c>
      <c r="V136" s="136">
        <f t="shared" si="95"/>
        <v>148.19999999999999</v>
      </c>
      <c r="W136" s="136">
        <f t="shared" si="95"/>
        <v>157.69999999999999</v>
      </c>
      <c r="X136" s="136">
        <f t="shared" si="95"/>
        <v>281.2</v>
      </c>
      <c r="Y136" s="136">
        <f t="shared" si="95"/>
        <v>376.2</v>
      </c>
      <c r="Z136" s="136">
        <f t="shared" si="95"/>
        <v>471.2</v>
      </c>
      <c r="AA136" s="136">
        <f t="shared" si="95"/>
        <v>665</v>
      </c>
      <c r="AB136" s="136">
        <f t="shared" si="95"/>
        <v>661.2</v>
      </c>
      <c r="AC136" s="136">
        <f t="shared" si="95"/>
        <v>661.2</v>
      </c>
      <c r="AD136" s="99">
        <f t="shared" si="74"/>
        <v>4265.5</v>
      </c>
      <c r="AE136" s="136">
        <f t="shared" ref="AE136:AP136" si="96">SUM(AE114,AE119,AE123,AE135)</f>
        <v>772.35</v>
      </c>
      <c r="AF136" s="136">
        <f t="shared" si="96"/>
        <v>705.85</v>
      </c>
      <c r="AG136" s="136">
        <f t="shared" si="96"/>
        <v>705.85</v>
      </c>
      <c r="AH136" s="136">
        <f t="shared" si="96"/>
        <v>776.15</v>
      </c>
      <c r="AI136" s="136">
        <f t="shared" si="96"/>
        <v>1275.8500000000001</v>
      </c>
      <c r="AJ136" s="136">
        <f t="shared" si="96"/>
        <v>2035.8500000000001</v>
      </c>
      <c r="AK136" s="136">
        <f t="shared" si="96"/>
        <v>2197.35</v>
      </c>
      <c r="AL136" s="136">
        <f t="shared" si="96"/>
        <v>3080.85</v>
      </c>
      <c r="AM136" s="136">
        <f t="shared" si="96"/>
        <v>3080.85</v>
      </c>
      <c r="AN136" s="136">
        <f t="shared" si="96"/>
        <v>4034.65</v>
      </c>
      <c r="AO136" s="136">
        <f t="shared" si="96"/>
        <v>4030.85</v>
      </c>
      <c r="AP136" s="136">
        <f t="shared" si="96"/>
        <v>4030.85</v>
      </c>
      <c r="AQ136" s="99">
        <f t="shared" si="75"/>
        <v>26727.3</v>
      </c>
    </row>
    <row r="137" spans="2:43" s="64" customFormat="1" x14ac:dyDescent="0.2">
      <c r="B137" s="117" t="s">
        <v>120</v>
      </c>
      <c r="C137" s="106"/>
      <c r="D137" s="123"/>
      <c r="E137" s="98">
        <f>SUM(E45,E51,E57,E62:E69,E72:E76,E78:E81,E83:E85,E87:E91,E93:E95,E97:E106,E108:E113,E116:E118,E121:E122,E125:E134)</f>
        <v>7610</v>
      </c>
      <c r="F137" s="98">
        <f t="shared" ref="F137:P137" si="97">SUM(F45,F51,F57,F62:F69,F72:F76,F78:F81,F83:F85,F87:F91,F93:F95,F97:F106,F108:F113,F116:F118,F121:F122,F125:F134)</f>
        <v>6060</v>
      </c>
      <c r="G137" s="98">
        <f>SUM(G45,G51,G57,G62:G69,G72:G76,G78:G81,G83:G85,G87:G91,G93:G95,G97:G106,G108:G113,G116:G118,G121:G122,G125:G134)</f>
        <v>3810</v>
      </c>
      <c r="H137" s="98">
        <f t="shared" si="97"/>
        <v>3430</v>
      </c>
      <c r="I137" s="98">
        <f t="shared" si="97"/>
        <v>4280</v>
      </c>
      <c r="J137" s="98">
        <f t="shared" si="97"/>
        <v>4780</v>
      </c>
      <c r="K137" s="98">
        <f t="shared" si="97"/>
        <v>4780</v>
      </c>
      <c r="L137" s="98">
        <f t="shared" si="97"/>
        <v>4830</v>
      </c>
      <c r="M137" s="98">
        <f t="shared" si="97"/>
        <v>4230</v>
      </c>
      <c r="N137" s="98">
        <f t="shared" si="97"/>
        <v>4610</v>
      </c>
      <c r="O137" s="98">
        <f t="shared" si="97"/>
        <v>4730</v>
      </c>
      <c r="P137" s="98">
        <f t="shared" si="97"/>
        <v>5510</v>
      </c>
      <c r="Q137" s="98">
        <f>SUM(E137:P137)</f>
        <v>58660</v>
      </c>
      <c r="R137" s="98">
        <f>SUM(R45,R51,R57,R62:R69,R72:R76,R78:R81,R83:R85,R87:R91,R93:R95,R97:R106,R108:R113,R116:R118,R121:R122,R125:R134)</f>
        <v>9590</v>
      </c>
      <c r="S137" s="98">
        <f t="shared" ref="S137:AO137" si="98">SUM(S45,S51,S57,S62:S69,S72:S76,S78:S81,S83:S85,S87:S91,S93:S95,S97:S106,S108:S113,S116:S118,S121:S122,S125:S134)</f>
        <v>6990</v>
      </c>
      <c r="T137" s="98">
        <f t="shared" si="98"/>
        <v>11599.5</v>
      </c>
      <c r="U137" s="98">
        <f t="shared" si="98"/>
        <v>7204.5</v>
      </c>
      <c r="V137" s="98">
        <f t="shared" si="98"/>
        <v>5974.5</v>
      </c>
      <c r="W137" s="98">
        <f t="shared" si="98"/>
        <v>6624.5</v>
      </c>
      <c r="X137" s="98">
        <f t="shared" si="98"/>
        <v>6904.5</v>
      </c>
      <c r="Y137" s="98">
        <f t="shared" si="98"/>
        <v>8504.5</v>
      </c>
      <c r="Z137" s="98">
        <f t="shared" si="98"/>
        <v>7954.5</v>
      </c>
      <c r="AA137" s="98">
        <f t="shared" si="98"/>
        <v>11252.5</v>
      </c>
      <c r="AB137" s="98">
        <f t="shared" si="98"/>
        <v>9404.5</v>
      </c>
      <c r="AC137" s="98">
        <f>SUM(AC45,AC51,AC57,AC62:AC69,AC72:AC76,AC78:AC81,AC83:AC85,AC87:AC91,AC93:AC95,AC97:AC106,AC108:AC113,AC116:AC118,AC121:AC122,AC125:AC134)</f>
        <v>8699.5</v>
      </c>
      <c r="AD137" s="98">
        <f>SUM(R137:AC137)</f>
        <v>100703</v>
      </c>
      <c r="AE137" s="98">
        <f t="shared" si="98"/>
        <v>21496.5</v>
      </c>
      <c r="AF137" s="98">
        <f t="shared" si="98"/>
        <v>17049.5</v>
      </c>
      <c r="AG137" s="98">
        <f t="shared" si="98"/>
        <v>17344.5</v>
      </c>
      <c r="AH137" s="98">
        <f t="shared" si="98"/>
        <v>18103.5</v>
      </c>
      <c r="AI137" s="98">
        <f t="shared" si="98"/>
        <v>20889.5</v>
      </c>
      <c r="AJ137" s="98">
        <f t="shared" si="98"/>
        <v>25335.5</v>
      </c>
      <c r="AK137" s="98">
        <f t="shared" si="98"/>
        <v>28744.5</v>
      </c>
      <c r="AL137" s="98">
        <f t="shared" si="98"/>
        <v>35087.5</v>
      </c>
      <c r="AM137" s="98">
        <f t="shared" si="98"/>
        <v>34919.5</v>
      </c>
      <c r="AN137" s="98">
        <f t="shared" si="98"/>
        <v>41289.5</v>
      </c>
      <c r="AO137" s="98">
        <f t="shared" si="98"/>
        <v>41569.5</v>
      </c>
      <c r="AP137" s="98">
        <f>SUM(AP45,AP51,AP57,AP62:AP69,AP72:AP76,AP78:AP81,AP83:AP85,AP87:AP91,AP93:AP95,AP97:AP106,AP108:AP113,AP116:AP118,AP121:AP122,AP125:AP134)</f>
        <v>42229.5</v>
      </c>
      <c r="AQ137" s="98">
        <f>SUM(AE137:AP137)</f>
        <v>344059</v>
      </c>
    </row>
    <row r="138" spans="2:43" x14ac:dyDescent="0.2">
      <c r="AD138" s="220"/>
    </row>
    <row r="139" spans="2:43" ht="16" customHeight="1" x14ac:dyDescent="0.2">
      <c r="B139" s="455" t="s">
        <v>167</v>
      </c>
      <c r="C139" s="456"/>
      <c r="D139" s="456"/>
      <c r="E139" s="456"/>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456"/>
      <c r="AP139" s="456"/>
      <c r="AQ139" s="457"/>
    </row>
    <row r="140" spans="2:43" x14ac:dyDescent="0.2">
      <c r="B140" s="458"/>
      <c r="C140" s="459"/>
      <c r="D140" s="459"/>
      <c r="E140" s="459"/>
      <c r="F140" s="459"/>
      <c r="G140" s="459"/>
      <c r="H140" s="459"/>
      <c r="I140" s="459"/>
      <c r="J140" s="459"/>
      <c r="K140" s="459"/>
      <c r="L140" s="459"/>
      <c r="M140" s="459"/>
      <c r="N140" s="459"/>
      <c r="O140" s="459"/>
      <c r="P140" s="459"/>
      <c r="Q140" s="459"/>
      <c r="R140" s="459"/>
      <c r="S140" s="459"/>
      <c r="T140" s="459"/>
      <c r="U140" s="459"/>
      <c r="V140" s="459"/>
      <c r="W140" s="459"/>
      <c r="X140" s="459"/>
      <c r="Y140" s="459"/>
      <c r="Z140" s="459"/>
      <c r="AA140" s="459"/>
      <c r="AB140" s="459"/>
      <c r="AC140" s="459"/>
      <c r="AD140" s="459"/>
      <c r="AE140" s="459"/>
      <c r="AF140" s="459"/>
      <c r="AG140" s="459"/>
      <c r="AH140" s="459"/>
      <c r="AI140" s="459"/>
      <c r="AJ140" s="459"/>
      <c r="AK140" s="459"/>
      <c r="AL140" s="459"/>
      <c r="AM140" s="459"/>
      <c r="AN140" s="459"/>
      <c r="AO140" s="459"/>
      <c r="AP140" s="459"/>
      <c r="AQ140" s="460"/>
    </row>
    <row r="141" spans="2:43" x14ac:dyDescent="0.2">
      <c r="B141" s="458"/>
      <c r="C141" s="459"/>
      <c r="D141" s="459"/>
      <c r="E141" s="459"/>
      <c r="F141" s="459"/>
      <c r="G141" s="459"/>
      <c r="H141" s="459"/>
      <c r="I141" s="459"/>
      <c r="J141" s="459"/>
      <c r="K141" s="459"/>
      <c r="L141" s="459"/>
      <c r="M141" s="459"/>
      <c r="N141" s="459"/>
      <c r="O141" s="459"/>
      <c r="P141" s="459"/>
      <c r="Q141" s="459"/>
      <c r="R141" s="459"/>
      <c r="S141" s="459"/>
      <c r="T141" s="459"/>
      <c r="U141" s="459"/>
      <c r="V141" s="459"/>
      <c r="W141" s="459"/>
      <c r="X141" s="459"/>
      <c r="Y141" s="459"/>
      <c r="Z141" s="459"/>
      <c r="AA141" s="459"/>
      <c r="AB141" s="459"/>
      <c r="AC141" s="459"/>
      <c r="AD141" s="459"/>
      <c r="AE141" s="459"/>
      <c r="AF141" s="459"/>
      <c r="AG141" s="459"/>
      <c r="AH141" s="459"/>
      <c r="AI141" s="459"/>
      <c r="AJ141" s="459"/>
      <c r="AK141" s="459"/>
      <c r="AL141" s="459"/>
      <c r="AM141" s="459"/>
      <c r="AN141" s="459"/>
      <c r="AO141" s="459"/>
      <c r="AP141" s="459"/>
      <c r="AQ141" s="460"/>
    </row>
    <row r="142" spans="2:43" x14ac:dyDescent="0.2">
      <c r="B142" s="458"/>
      <c r="C142" s="459"/>
      <c r="D142" s="459"/>
      <c r="E142" s="459"/>
      <c r="F142" s="459"/>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459"/>
      <c r="AK142" s="459"/>
      <c r="AL142" s="459"/>
      <c r="AM142" s="459"/>
      <c r="AN142" s="459"/>
      <c r="AO142" s="459"/>
      <c r="AP142" s="459"/>
      <c r="AQ142" s="460"/>
    </row>
    <row r="143" spans="2:43" x14ac:dyDescent="0.2">
      <c r="B143" s="458"/>
      <c r="C143" s="459"/>
      <c r="D143" s="459"/>
      <c r="E143" s="459"/>
      <c r="F143" s="459"/>
      <c r="G143" s="459"/>
      <c r="H143" s="459"/>
      <c r="I143" s="459"/>
      <c r="J143" s="459"/>
      <c r="K143" s="459"/>
      <c r="L143" s="459"/>
      <c r="M143" s="459"/>
      <c r="N143" s="459"/>
      <c r="O143" s="459"/>
      <c r="P143" s="459"/>
      <c r="Q143" s="459"/>
      <c r="R143" s="459"/>
      <c r="S143" s="459"/>
      <c r="T143" s="459"/>
      <c r="U143" s="459"/>
      <c r="V143" s="459"/>
      <c r="W143" s="459"/>
      <c r="X143" s="459"/>
      <c r="Y143" s="459"/>
      <c r="Z143" s="459"/>
      <c r="AA143" s="459"/>
      <c r="AB143" s="459"/>
      <c r="AC143" s="459"/>
      <c r="AD143" s="459"/>
      <c r="AE143" s="459"/>
      <c r="AF143" s="459"/>
      <c r="AG143" s="459"/>
      <c r="AH143" s="459"/>
      <c r="AI143" s="459"/>
      <c r="AJ143" s="459"/>
      <c r="AK143" s="459"/>
      <c r="AL143" s="459"/>
      <c r="AM143" s="459"/>
      <c r="AN143" s="459"/>
      <c r="AO143" s="459"/>
      <c r="AP143" s="459"/>
      <c r="AQ143" s="460"/>
    </row>
    <row r="144" spans="2:43" x14ac:dyDescent="0.2">
      <c r="B144" s="461"/>
      <c r="C144" s="462"/>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2"/>
      <c r="Z144" s="462"/>
      <c r="AA144" s="462"/>
      <c r="AB144" s="462"/>
      <c r="AC144" s="462"/>
      <c r="AD144" s="462"/>
      <c r="AE144" s="462"/>
      <c r="AF144" s="462"/>
      <c r="AG144" s="462"/>
      <c r="AH144" s="462"/>
      <c r="AI144" s="462"/>
      <c r="AJ144" s="462"/>
      <c r="AK144" s="462"/>
      <c r="AL144" s="462"/>
      <c r="AM144" s="462"/>
      <c r="AN144" s="462"/>
      <c r="AO144" s="462"/>
      <c r="AP144" s="462"/>
      <c r="AQ144" s="463"/>
    </row>
    <row r="145" spans="2:43" x14ac:dyDescent="0.2">
      <c r="B145" s="46"/>
      <c r="C145" s="321" t="s">
        <v>40</v>
      </c>
      <c r="D145" s="322"/>
      <c r="E145" s="503">
        <f ca="1">YEAR($C$146)</f>
        <v>2022</v>
      </c>
      <c r="F145" s="504"/>
      <c r="G145" s="504"/>
      <c r="H145" s="504"/>
      <c r="I145" s="504"/>
      <c r="J145" s="504"/>
      <c r="K145" s="504"/>
      <c r="L145" s="504"/>
      <c r="M145" s="504"/>
      <c r="N145" s="504"/>
      <c r="O145" s="504"/>
      <c r="P145" s="505"/>
      <c r="Q145" s="69">
        <f ca="1">YEAR($C$146)</f>
        <v>2022</v>
      </c>
      <c r="R145" s="506">
        <f ca="1">YEAR(($C$146)+365)</f>
        <v>2023</v>
      </c>
      <c r="S145" s="504"/>
      <c r="T145" s="504"/>
      <c r="U145" s="504"/>
      <c r="V145" s="504"/>
      <c r="W145" s="504"/>
      <c r="X145" s="504"/>
      <c r="Y145" s="504"/>
      <c r="Z145" s="504"/>
      <c r="AA145" s="504"/>
      <c r="AB145" s="504"/>
      <c r="AC145" s="505"/>
      <c r="AD145" s="69">
        <f ca="1">YEAR(($C$146)+365)</f>
        <v>2023</v>
      </c>
      <c r="AE145" s="506">
        <f ca="1">YEAR($C$146+730)</f>
        <v>2024</v>
      </c>
      <c r="AF145" s="504"/>
      <c r="AG145" s="504"/>
      <c r="AH145" s="504"/>
      <c r="AI145" s="504"/>
      <c r="AJ145" s="504"/>
      <c r="AK145" s="504"/>
      <c r="AL145" s="504"/>
      <c r="AM145" s="504"/>
      <c r="AN145" s="504"/>
      <c r="AO145" s="504"/>
      <c r="AP145" s="505"/>
      <c r="AQ145" s="264">
        <f ca="1">YEAR($C$146+730)</f>
        <v>2024</v>
      </c>
    </row>
    <row r="146" spans="2:43" x14ac:dyDescent="0.2">
      <c r="B146" s="46"/>
      <c r="C146" s="116">
        <f ca="1">TODAY()</f>
        <v>44831</v>
      </c>
      <c r="D146" s="325"/>
      <c r="E146" s="379" t="s">
        <v>44</v>
      </c>
      <c r="F146" s="377" t="s">
        <v>45</v>
      </c>
      <c r="G146" s="377" t="s">
        <v>46</v>
      </c>
      <c r="H146" s="377" t="s">
        <v>7</v>
      </c>
      <c r="I146" s="377" t="s">
        <v>47</v>
      </c>
      <c r="J146" s="377" t="s">
        <v>48</v>
      </c>
      <c r="K146" s="377" t="s">
        <v>49</v>
      </c>
      <c r="L146" s="377" t="s">
        <v>8</v>
      </c>
      <c r="M146" s="377" t="s">
        <v>9</v>
      </c>
      <c r="N146" s="377" t="s">
        <v>10</v>
      </c>
      <c r="O146" s="377" t="s">
        <v>11</v>
      </c>
      <c r="P146" s="378" t="s">
        <v>50</v>
      </c>
      <c r="Q146" s="245" t="s">
        <v>110</v>
      </c>
      <c r="R146" s="223" t="s">
        <v>44</v>
      </c>
      <c r="S146" s="223" t="s">
        <v>45</v>
      </c>
      <c r="T146" s="223" t="s">
        <v>46</v>
      </c>
      <c r="U146" s="223" t="s">
        <v>7</v>
      </c>
      <c r="V146" s="223" t="s">
        <v>47</v>
      </c>
      <c r="W146" s="223" t="s">
        <v>48</v>
      </c>
      <c r="X146" s="223" t="s">
        <v>49</v>
      </c>
      <c r="Y146" s="223" t="s">
        <v>8</v>
      </c>
      <c r="Z146" s="223" t="s">
        <v>9</v>
      </c>
      <c r="AA146" s="223" t="s">
        <v>10</v>
      </c>
      <c r="AB146" s="223" t="s">
        <v>11</v>
      </c>
      <c r="AC146" s="244" t="s">
        <v>50</v>
      </c>
      <c r="AD146" s="245" t="s">
        <v>110</v>
      </c>
      <c r="AE146" s="223" t="s">
        <v>44</v>
      </c>
      <c r="AF146" s="223" t="s">
        <v>45</v>
      </c>
      <c r="AG146" s="223" t="s">
        <v>46</v>
      </c>
      <c r="AH146" s="223" t="s">
        <v>7</v>
      </c>
      <c r="AI146" s="223" t="s">
        <v>47</v>
      </c>
      <c r="AJ146" s="223" t="s">
        <v>48</v>
      </c>
      <c r="AK146" s="223" t="s">
        <v>49</v>
      </c>
      <c r="AL146" s="223" t="s">
        <v>8</v>
      </c>
      <c r="AM146" s="223" t="s">
        <v>9</v>
      </c>
      <c r="AN146" s="223" t="s">
        <v>10</v>
      </c>
      <c r="AO146" s="223" t="s">
        <v>11</v>
      </c>
      <c r="AP146" s="244" t="s">
        <v>50</v>
      </c>
      <c r="AQ146" s="323" t="s">
        <v>110</v>
      </c>
    </row>
    <row r="147" spans="2:43" s="92" customFormat="1" ht="22" customHeight="1" x14ac:dyDescent="0.2">
      <c r="B147" s="186" t="s">
        <v>39</v>
      </c>
      <c r="C147" s="189"/>
      <c r="D147" s="157" t="s">
        <v>42</v>
      </c>
      <c r="E147" s="376">
        <f t="shared" ref="E147:AQ147" si="99">E33-E137</f>
        <v>-7610</v>
      </c>
      <c r="F147" s="376">
        <f t="shared" si="99"/>
        <v>-6060</v>
      </c>
      <c r="G147" s="376">
        <f t="shared" si="99"/>
        <v>-3810</v>
      </c>
      <c r="H147" s="376">
        <f t="shared" si="99"/>
        <v>-3430</v>
      </c>
      <c r="I147" s="376">
        <f t="shared" si="99"/>
        <v>-4280</v>
      </c>
      <c r="J147" s="376">
        <f t="shared" si="99"/>
        <v>-4780</v>
      </c>
      <c r="K147" s="376">
        <f t="shared" si="99"/>
        <v>-4780</v>
      </c>
      <c r="L147" s="376">
        <f t="shared" si="99"/>
        <v>-4830</v>
      </c>
      <c r="M147" s="376">
        <f t="shared" si="99"/>
        <v>-4230</v>
      </c>
      <c r="N147" s="376">
        <f t="shared" si="99"/>
        <v>-4610</v>
      </c>
      <c r="O147" s="376">
        <f t="shared" si="99"/>
        <v>-4130</v>
      </c>
      <c r="P147" s="376">
        <f t="shared" si="99"/>
        <v>-2510</v>
      </c>
      <c r="Q147" s="190">
        <f t="shared" si="99"/>
        <v>-55060</v>
      </c>
      <c r="R147" s="190">
        <f t="shared" si="99"/>
        <v>-8990</v>
      </c>
      <c r="S147" s="190">
        <f t="shared" si="99"/>
        <v>-5990</v>
      </c>
      <c r="T147" s="190">
        <f t="shared" si="99"/>
        <v>-10199.5</v>
      </c>
      <c r="U147" s="190">
        <f t="shared" si="99"/>
        <v>-5804.5</v>
      </c>
      <c r="V147" s="190">
        <f t="shared" si="99"/>
        <v>-2974.5</v>
      </c>
      <c r="W147" s="190">
        <f t="shared" si="99"/>
        <v>-4024.5</v>
      </c>
      <c r="X147" s="190">
        <f t="shared" si="99"/>
        <v>-3904.5</v>
      </c>
      <c r="Y147" s="190">
        <f t="shared" si="99"/>
        <v>-4134.5</v>
      </c>
      <c r="Z147" s="190">
        <f t="shared" si="99"/>
        <v>-3124.5</v>
      </c>
      <c r="AA147" s="190">
        <f t="shared" si="99"/>
        <v>-5502.5</v>
      </c>
      <c r="AB147" s="190">
        <f t="shared" si="99"/>
        <v>-894.5</v>
      </c>
      <c r="AC147" s="190">
        <f t="shared" si="99"/>
        <v>1650.5</v>
      </c>
      <c r="AD147" s="190">
        <f t="shared" si="99"/>
        <v>-53893</v>
      </c>
      <c r="AE147" s="190">
        <f t="shared" si="99"/>
        <v>-14826.5</v>
      </c>
      <c r="AF147" s="190">
        <f t="shared" si="99"/>
        <v>-9509.5</v>
      </c>
      <c r="AG147" s="190">
        <f t="shared" si="99"/>
        <v>-7774.5</v>
      </c>
      <c r="AH147" s="190">
        <f t="shared" si="99"/>
        <v>-4183.5</v>
      </c>
      <c r="AI147" s="190">
        <f t="shared" si="99"/>
        <v>-1459.5</v>
      </c>
      <c r="AJ147" s="190">
        <f t="shared" si="99"/>
        <v>-2135.5</v>
      </c>
      <c r="AK147" s="190">
        <f t="shared" si="99"/>
        <v>-324.5</v>
      </c>
      <c r="AL147" s="190">
        <f t="shared" si="99"/>
        <v>1162.5</v>
      </c>
      <c r="AM147" s="190">
        <f t="shared" si="99"/>
        <v>9740.5</v>
      </c>
      <c r="AN147" s="190">
        <f t="shared" si="99"/>
        <v>12360.5</v>
      </c>
      <c r="AO147" s="190">
        <f t="shared" si="99"/>
        <v>28030.5</v>
      </c>
      <c r="AP147" s="190">
        <f t="shared" si="99"/>
        <v>34620.5</v>
      </c>
      <c r="AQ147" s="190">
        <f t="shared" si="99"/>
        <v>45701</v>
      </c>
    </row>
    <row r="148" spans="2:43" s="83" customFormat="1" x14ac:dyDescent="0.2">
      <c r="B148" s="191"/>
      <c r="C148" s="188" t="s">
        <v>185</v>
      </c>
      <c r="D148" s="169">
        <v>0.3</v>
      </c>
      <c r="E148" s="192">
        <f>IF(E147&gt;0,E147*$D$148,0)</f>
        <v>0</v>
      </c>
      <c r="F148" s="192">
        <f t="shared" ref="F148:P148" si="100">IF(F147&gt;0,F147*$D$148,0)</f>
        <v>0</v>
      </c>
      <c r="G148" s="192">
        <f t="shared" si="100"/>
        <v>0</v>
      </c>
      <c r="H148" s="192">
        <f t="shared" si="100"/>
        <v>0</v>
      </c>
      <c r="I148" s="192">
        <f t="shared" si="100"/>
        <v>0</v>
      </c>
      <c r="J148" s="192">
        <f t="shared" si="100"/>
        <v>0</v>
      </c>
      <c r="K148" s="192">
        <f t="shared" si="100"/>
        <v>0</v>
      </c>
      <c r="L148" s="192">
        <f t="shared" si="100"/>
        <v>0</v>
      </c>
      <c r="M148" s="192">
        <f t="shared" si="100"/>
        <v>0</v>
      </c>
      <c r="N148" s="192">
        <f t="shared" si="100"/>
        <v>0</v>
      </c>
      <c r="O148" s="192">
        <f t="shared" si="100"/>
        <v>0</v>
      </c>
      <c r="P148" s="192">
        <f t="shared" si="100"/>
        <v>0</v>
      </c>
      <c r="Q148" s="217">
        <f>SUM(E148:P148)</f>
        <v>0</v>
      </c>
      <c r="R148" s="192">
        <f t="shared" ref="R148:AC148" si="101">IF(R147&gt;0,R147*$D$148,0)</f>
        <v>0</v>
      </c>
      <c r="S148" s="192">
        <f t="shared" si="101"/>
        <v>0</v>
      </c>
      <c r="T148" s="192">
        <f t="shared" si="101"/>
        <v>0</v>
      </c>
      <c r="U148" s="192">
        <f t="shared" si="101"/>
        <v>0</v>
      </c>
      <c r="V148" s="192">
        <f t="shared" si="101"/>
        <v>0</v>
      </c>
      <c r="W148" s="192">
        <f t="shared" si="101"/>
        <v>0</v>
      </c>
      <c r="X148" s="192">
        <f t="shared" si="101"/>
        <v>0</v>
      </c>
      <c r="Y148" s="192">
        <f t="shared" si="101"/>
        <v>0</v>
      </c>
      <c r="Z148" s="192">
        <f t="shared" si="101"/>
        <v>0</v>
      </c>
      <c r="AA148" s="192">
        <f t="shared" si="101"/>
        <v>0</v>
      </c>
      <c r="AB148" s="192">
        <f t="shared" si="101"/>
        <v>0</v>
      </c>
      <c r="AC148" s="192">
        <f t="shared" si="101"/>
        <v>495.15</v>
      </c>
      <c r="AD148" s="221">
        <f>SUM(R148:AC148)</f>
        <v>495.15</v>
      </c>
      <c r="AE148" s="192">
        <f t="shared" ref="AE148:AP148" si="102">IF(AE147&gt;0,AE147*$D$148,0)</f>
        <v>0</v>
      </c>
      <c r="AF148" s="192">
        <f t="shared" si="102"/>
        <v>0</v>
      </c>
      <c r="AG148" s="192">
        <f t="shared" si="102"/>
        <v>0</v>
      </c>
      <c r="AH148" s="192">
        <f t="shared" si="102"/>
        <v>0</v>
      </c>
      <c r="AI148" s="192">
        <f t="shared" si="102"/>
        <v>0</v>
      </c>
      <c r="AJ148" s="192">
        <f t="shared" si="102"/>
        <v>0</v>
      </c>
      <c r="AK148" s="192">
        <f t="shared" si="102"/>
        <v>0</v>
      </c>
      <c r="AL148" s="192">
        <f t="shared" si="102"/>
        <v>348.75</v>
      </c>
      <c r="AM148" s="192">
        <f t="shared" si="102"/>
        <v>2922.15</v>
      </c>
      <c r="AN148" s="192">
        <f t="shared" si="102"/>
        <v>3708.1499999999996</v>
      </c>
      <c r="AO148" s="192">
        <f t="shared" si="102"/>
        <v>8409.15</v>
      </c>
      <c r="AP148" s="192">
        <f t="shared" si="102"/>
        <v>10386.15</v>
      </c>
      <c r="AQ148" s="217">
        <f>SUM(AE148:AP148)</f>
        <v>25774.35</v>
      </c>
    </row>
    <row r="149" spans="2:43" s="83" customFormat="1" ht="22" customHeight="1" x14ac:dyDescent="0.2">
      <c r="B149" s="187" t="s">
        <v>186</v>
      </c>
      <c r="C149" s="193"/>
      <c r="D149" s="144"/>
      <c r="E149" s="190">
        <f>IF(E147&gt;0,E147-E148,0)</f>
        <v>0</v>
      </c>
      <c r="F149" s="190">
        <f t="shared" ref="F149:R149" si="103">IF(F147&gt;0,F147-F148,0)</f>
        <v>0</v>
      </c>
      <c r="G149" s="190">
        <f t="shared" si="103"/>
        <v>0</v>
      </c>
      <c r="H149" s="190">
        <f t="shared" si="103"/>
        <v>0</v>
      </c>
      <c r="I149" s="190">
        <f t="shared" si="103"/>
        <v>0</v>
      </c>
      <c r="J149" s="190">
        <f t="shared" si="103"/>
        <v>0</v>
      </c>
      <c r="K149" s="190">
        <f t="shared" si="103"/>
        <v>0</v>
      </c>
      <c r="L149" s="190">
        <f t="shared" si="103"/>
        <v>0</v>
      </c>
      <c r="M149" s="190">
        <f t="shared" si="103"/>
        <v>0</v>
      </c>
      <c r="N149" s="190">
        <f t="shared" si="103"/>
        <v>0</v>
      </c>
      <c r="O149" s="190">
        <f t="shared" si="103"/>
        <v>0</v>
      </c>
      <c r="P149" s="190">
        <f t="shared" si="103"/>
        <v>0</v>
      </c>
      <c r="Q149" s="190">
        <f>Q33-Q137-Q148</f>
        <v>-55060</v>
      </c>
      <c r="R149" s="190">
        <f t="shared" si="103"/>
        <v>0</v>
      </c>
      <c r="S149" s="190">
        <f t="shared" ref="S149:AC149" si="104">IF(S147&gt;0,S147-S148,0)</f>
        <v>0</v>
      </c>
      <c r="T149" s="190">
        <f t="shared" si="104"/>
        <v>0</v>
      </c>
      <c r="U149" s="190">
        <f t="shared" si="104"/>
        <v>0</v>
      </c>
      <c r="V149" s="190">
        <f t="shared" si="104"/>
        <v>0</v>
      </c>
      <c r="W149" s="190">
        <f t="shared" si="104"/>
        <v>0</v>
      </c>
      <c r="X149" s="190">
        <f t="shared" si="104"/>
        <v>0</v>
      </c>
      <c r="Y149" s="190">
        <f t="shared" si="104"/>
        <v>0</v>
      </c>
      <c r="Z149" s="190">
        <f t="shared" si="104"/>
        <v>0</v>
      </c>
      <c r="AA149" s="190">
        <f t="shared" si="104"/>
        <v>0</v>
      </c>
      <c r="AB149" s="190">
        <f t="shared" si="104"/>
        <v>0</v>
      </c>
      <c r="AC149" s="190">
        <f t="shared" si="104"/>
        <v>1155.3499999999999</v>
      </c>
      <c r="AD149" s="190">
        <f>AD33-AD137-AD148</f>
        <v>-54388.15</v>
      </c>
      <c r="AE149" s="190">
        <f t="shared" ref="AE149:AP149" si="105">IF(AE147&gt;0,AE147-AE148,0)</f>
        <v>0</v>
      </c>
      <c r="AF149" s="190">
        <f t="shared" si="105"/>
        <v>0</v>
      </c>
      <c r="AG149" s="190">
        <f t="shared" si="105"/>
        <v>0</v>
      </c>
      <c r="AH149" s="190">
        <f t="shared" si="105"/>
        <v>0</v>
      </c>
      <c r="AI149" s="190">
        <f t="shared" si="105"/>
        <v>0</v>
      </c>
      <c r="AJ149" s="190">
        <f t="shared" si="105"/>
        <v>0</v>
      </c>
      <c r="AK149" s="190">
        <f t="shared" si="105"/>
        <v>0</v>
      </c>
      <c r="AL149" s="190">
        <f t="shared" si="105"/>
        <v>813.75</v>
      </c>
      <c r="AM149" s="190">
        <f t="shared" si="105"/>
        <v>6818.35</v>
      </c>
      <c r="AN149" s="190">
        <f t="shared" si="105"/>
        <v>8652.35</v>
      </c>
      <c r="AO149" s="190">
        <f t="shared" si="105"/>
        <v>19621.349999999999</v>
      </c>
      <c r="AP149" s="190">
        <f t="shared" si="105"/>
        <v>24234.35</v>
      </c>
      <c r="AQ149" s="190">
        <f>AQ33-AQ137-AQ148</f>
        <v>19926.650000000001</v>
      </c>
    </row>
    <row r="150" spans="2:43" x14ac:dyDescent="0.2">
      <c r="AD150" s="220"/>
    </row>
    <row r="151" spans="2:43" x14ac:dyDescent="0.2">
      <c r="AD151" s="220"/>
    </row>
    <row r="152" spans="2:43" x14ac:dyDescent="0.2">
      <c r="C152" s="64"/>
      <c r="D152" s="104"/>
      <c r="AD152" s="220"/>
    </row>
    <row r="153" spans="2:43" x14ac:dyDescent="0.2">
      <c r="AD153" s="220"/>
    </row>
    <row r="155" spans="2:43" x14ac:dyDescent="0.2">
      <c r="C155" s="64"/>
      <c r="D155" s="104"/>
      <c r="AD155" s="220"/>
    </row>
    <row r="157" spans="2:43" x14ac:dyDescent="0.2">
      <c r="C157" s="64"/>
      <c r="D157" s="104"/>
      <c r="AD157" s="220"/>
    </row>
  </sheetData>
  <mergeCells count="76">
    <mergeCell ref="E145:P145"/>
    <mergeCell ref="R145:AC145"/>
    <mergeCell ref="AE145:AP145"/>
    <mergeCell ref="E11:P11"/>
    <mergeCell ref="R11:AC11"/>
    <mergeCell ref="AE11:AP11"/>
    <mergeCell ref="E38:P38"/>
    <mergeCell ref="R38:AC38"/>
    <mergeCell ref="AE38:AP38"/>
    <mergeCell ref="E124:P124"/>
    <mergeCell ref="R124:AC124"/>
    <mergeCell ref="AE124:AP124"/>
    <mergeCell ref="AE70:AP70"/>
    <mergeCell ref="AE71:AP71"/>
    <mergeCell ref="AE77:AP77"/>
    <mergeCell ref="AE82:AP82"/>
    <mergeCell ref="AE86:AP86"/>
    <mergeCell ref="E120:P120"/>
    <mergeCell ref="E96:P96"/>
    <mergeCell ref="E107:P107"/>
    <mergeCell ref="AE96:AP96"/>
    <mergeCell ref="AE107:AP107"/>
    <mergeCell ref="AE115:AP115"/>
    <mergeCell ref="AE120:AP120"/>
    <mergeCell ref="E115:P115"/>
    <mergeCell ref="R107:AC107"/>
    <mergeCell ref="R115:AC115"/>
    <mergeCell ref="R120:AC120"/>
    <mergeCell ref="R96:AC96"/>
    <mergeCell ref="B139:AQ144"/>
    <mergeCell ref="E61:P61"/>
    <mergeCell ref="E70:P70"/>
    <mergeCell ref="E71:P71"/>
    <mergeCell ref="E77:P77"/>
    <mergeCell ref="E82:P82"/>
    <mergeCell ref="E86:P86"/>
    <mergeCell ref="E92:P92"/>
    <mergeCell ref="R61:AC61"/>
    <mergeCell ref="R70:AC70"/>
    <mergeCell ref="R71:AC71"/>
    <mergeCell ref="R77:AC77"/>
    <mergeCell ref="R82:AC82"/>
    <mergeCell ref="R86:AC86"/>
    <mergeCell ref="R92:AC92"/>
    <mergeCell ref="AE61:AP61"/>
    <mergeCell ref="E41:P41"/>
    <mergeCell ref="R41:AC41"/>
    <mergeCell ref="AE41:AP41"/>
    <mergeCell ref="AE53:AP53"/>
    <mergeCell ref="R53:AC53"/>
    <mergeCell ref="R47:AC47"/>
    <mergeCell ref="AE47:AP47"/>
    <mergeCell ref="E53:P53"/>
    <mergeCell ref="E47:P47"/>
    <mergeCell ref="E40:P40"/>
    <mergeCell ref="R40:AC40"/>
    <mergeCell ref="AE40:AP40"/>
    <mergeCell ref="E20:P20"/>
    <mergeCell ref="R20:AC20"/>
    <mergeCell ref="AE20:AP20"/>
    <mergeCell ref="B8:AQ10"/>
    <mergeCell ref="B35:AQ37"/>
    <mergeCell ref="B2:C2"/>
    <mergeCell ref="B3:C3"/>
    <mergeCell ref="B4:C4"/>
    <mergeCell ref="B5:C5"/>
    <mergeCell ref="B6:C6"/>
    <mergeCell ref="E13:P13"/>
    <mergeCell ref="R13:AC13"/>
    <mergeCell ref="AE13:AP13"/>
    <mergeCell ref="E14:P14"/>
    <mergeCell ref="R14:AC14"/>
    <mergeCell ref="AE14:AP14"/>
    <mergeCell ref="E26:P26"/>
    <mergeCell ref="R26:AC26"/>
    <mergeCell ref="AE26:AP26"/>
  </mergeCells>
  <phoneticPr fontId="51" type="noConversion"/>
  <conditionalFormatting sqref="Q147 Q149 AD149 AD147 AQ147 AQ149">
    <cfRule type="cellIs" dxfId="35" priority="46" operator="lessThan">
      <formula>0</formula>
    </cfRule>
    <cfRule type="cellIs" dxfId="34" priority="47" operator="greaterThan">
      <formula>0</formula>
    </cfRule>
  </conditionalFormatting>
  <conditionalFormatting sqref="E149:P149">
    <cfRule type="cellIs" dxfId="33" priority="44" operator="lessThan">
      <formula>0</formula>
    </cfRule>
    <cfRule type="cellIs" dxfId="32" priority="45" operator="greaterThan">
      <formula>0</formula>
    </cfRule>
  </conditionalFormatting>
  <conditionalFormatting sqref="E147:P147">
    <cfRule type="cellIs" dxfId="31" priority="42" operator="lessThan">
      <formula>0</formula>
    </cfRule>
    <cfRule type="cellIs" dxfId="30" priority="43" operator="greaterThan">
      <formula>0</formula>
    </cfRule>
  </conditionalFormatting>
  <conditionalFormatting sqref="R147:AC147">
    <cfRule type="cellIs" dxfId="29" priority="38" operator="lessThan">
      <formula>0</formula>
    </cfRule>
    <cfRule type="cellIs" dxfId="28" priority="39" operator="greaterThan">
      <formula>0</formula>
    </cfRule>
  </conditionalFormatting>
  <conditionalFormatting sqref="AE147:AP147">
    <cfRule type="cellIs" dxfId="27" priority="34" operator="lessThan">
      <formula>0</formula>
    </cfRule>
    <cfRule type="cellIs" dxfId="26" priority="35" operator="greaterThan">
      <formula>0</formula>
    </cfRule>
  </conditionalFormatting>
  <conditionalFormatting sqref="R149:AC149">
    <cfRule type="cellIs" dxfId="25" priority="24" operator="lessThan">
      <formula>0</formula>
    </cfRule>
    <cfRule type="cellIs" dxfId="24" priority="25" operator="greaterThan">
      <formula>0</formula>
    </cfRule>
  </conditionalFormatting>
  <conditionalFormatting sqref="AE149:AP149">
    <cfRule type="cellIs" dxfId="23" priority="22" operator="lessThan">
      <formula>0</formula>
    </cfRule>
    <cfRule type="cellIs" dxfId="22" priority="23" operator="greaterThan">
      <formula>0</formula>
    </cfRule>
  </conditionalFormatting>
  <conditionalFormatting sqref="R22:AC22">
    <cfRule type="cellIs" dxfId="21" priority="13" operator="greaterThan">
      <formula>50</formula>
    </cfRule>
  </conditionalFormatting>
  <conditionalFormatting sqref="R28:AC28">
    <cfRule type="cellIs" dxfId="20" priority="12" operator="greaterThan">
      <formula>40</formula>
    </cfRule>
  </conditionalFormatting>
  <conditionalFormatting sqref="O16:P16">
    <cfRule type="cellIs" dxfId="19" priority="4" operator="greaterThan">
      <formula>100</formula>
    </cfRule>
  </conditionalFormatting>
  <conditionalFormatting sqref="O15:P15">
    <cfRule type="cellIs" dxfId="18" priority="3" operator="greaterThan">
      <formula>100</formula>
    </cfRule>
  </conditionalFormatting>
  <conditionalFormatting sqref="R27:AC27">
    <cfRule type="cellIs" dxfId="17" priority="2" operator="greaterThan">
      <formula>40</formula>
    </cfRule>
  </conditionalFormatting>
  <conditionalFormatting sqref="R21:AC21">
    <cfRule type="cellIs" dxfId="16" priority="1" operator="greaterThan">
      <formula>50</formula>
    </cfRule>
  </conditionalFormatting>
  <hyperlinks>
    <hyperlink ref="B2:C2" location="'1.) Capital Budgeting Plan'!A1" display="1.) Capital Budgeting Plan" xr:uid="{86D7D52D-C527-C84D-8B32-E580B374BCB7}"/>
    <hyperlink ref="B4:C4" location="'3.) Liquidity Plan'!A1" display="3.) Liquidity Plan" xr:uid="{1898C8A7-DDF1-E64F-839C-0621B2CD18E1}"/>
    <hyperlink ref="B5:C5" location="'4.) Resume'!A1" display="4.) Resume" xr:uid="{3A873A4B-ADA6-104E-8AC6-7AD0CC76C77F}"/>
    <hyperlink ref="B6:C6" location="Overview!A1" display="Back to overview" xr:uid="{FE977AAA-B305-7442-BBB6-5A937ED19887}"/>
  </hyperlinks>
  <pageMargins left="0.7" right="0.7" top="0.78740157499999996" bottom="0.78740157499999996" header="0.3" footer="0.3"/>
  <ignoredErrors>
    <ignoredError sqref="AD112 AD117 Q106:Q122 Q125:Q134 Q96:Q99 Q100:Q104" formulaRange="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6F1D-F6BF-C545-BE3A-228CEC3AD6BF}">
  <sheetPr codeName="Tabelle4"/>
  <dimension ref="A1:AP164"/>
  <sheetViews>
    <sheetView showGridLines="0" zoomScale="84" zoomScaleNormal="84" workbookViewId="0">
      <selection activeCell="AI154" sqref="AI154:AO155"/>
    </sheetView>
  </sheetViews>
  <sheetFormatPr baseColWidth="10" defaultRowHeight="16" outlineLevelRow="1" outlineLevelCol="1" x14ac:dyDescent="0.2"/>
  <cols>
    <col min="1" max="1" width="25.83203125" customWidth="1"/>
    <col min="2" max="2" width="1.5" customWidth="1"/>
    <col min="3" max="3" width="42" customWidth="1"/>
    <col min="4" max="15" width="12.83203125" style="23" customWidth="1" outlineLevel="1"/>
    <col min="16" max="16" width="14.83203125" style="66" customWidth="1"/>
    <col min="17" max="28" width="12.83203125" style="23" customWidth="1" outlineLevel="1"/>
    <col min="29" max="29" width="14.83203125" style="66" customWidth="1"/>
    <col min="30" max="41" width="12.83203125" style="23" customWidth="1" outlineLevel="1"/>
    <col min="42" max="42" width="14.83203125" style="66" customWidth="1"/>
  </cols>
  <sheetData>
    <row r="1" spans="2:42" ht="8" customHeight="1" x14ac:dyDescent="0.2"/>
    <row r="2" spans="2:42" ht="18" customHeight="1" x14ac:dyDescent="0.2">
      <c r="B2" s="510" t="s">
        <v>81</v>
      </c>
      <c r="C2" s="511"/>
    </row>
    <row r="3" spans="2:42" x14ac:dyDescent="0.2">
      <c r="B3" s="468" t="s">
        <v>79</v>
      </c>
      <c r="C3" s="469"/>
    </row>
    <row r="4" spans="2:42" ht="23" customHeight="1" x14ac:dyDescent="0.2">
      <c r="B4" s="512" t="s">
        <v>61</v>
      </c>
      <c r="C4" s="513"/>
    </row>
    <row r="5" spans="2:42" x14ac:dyDescent="0.2">
      <c r="B5" s="468" t="s">
        <v>29</v>
      </c>
      <c r="C5" s="469"/>
    </row>
    <row r="6" spans="2:42" x14ac:dyDescent="0.2">
      <c r="B6" s="470" t="s">
        <v>30</v>
      </c>
      <c r="C6" s="471"/>
    </row>
    <row r="7" spans="2:42" x14ac:dyDescent="0.2">
      <c r="C7" s="24"/>
    </row>
    <row r="8" spans="2:42" ht="16" customHeight="1" x14ac:dyDescent="0.2">
      <c r="B8" s="514" t="s">
        <v>168</v>
      </c>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6"/>
    </row>
    <row r="9" spans="2:42" x14ac:dyDescent="0.2">
      <c r="B9" s="517"/>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9"/>
    </row>
    <row r="10" spans="2:42" x14ac:dyDescent="0.2">
      <c r="B10" s="517"/>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9"/>
    </row>
    <row r="11" spans="2:42" x14ac:dyDescent="0.2">
      <c r="B11" s="517"/>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9"/>
    </row>
    <row r="12" spans="2:42" x14ac:dyDescent="0.2">
      <c r="B12" s="517"/>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9"/>
    </row>
    <row r="13" spans="2:42" x14ac:dyDescent="0.2">
      <c r="B13" s="517"/>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9"/>
    </row>
    <row r="14" spans="2:42" x14ac:dyDescent="0.2">
      <c r="B14" s="520"/>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2"/>
    </row>
    <row r="15" spans="2:42" x14ac:dyDescent="0.2">
      <c r="B15" s="30"/>
      <c r="C15" s="366" t="s">
        <v>40</v>
      </c>
      <c r="D15" s="506">
        <f ca="1">YEAR($C$16)</f>
        <v>2022</v>
      </c>
      <c r="E15" s="504"/>
      <c r="F15" s="504"/>
      <c r="G15" s="504"/>
      <c r="H15" s="504"/>
      <c r="I15" s="504"/>
      <c r="J15" s="504"/>
      <c r="K15" s="504"/>
      <c r="L15" s="504"/>
      <c r="M15" s="504"/>
      <c r="N15" s="504"/>
      <c r="O15" s="505"/>
      <c r="P15" s="69">
        <f ca="1">YEAR($C$16)</f>
        <v>2022</v>
      </c>
      <c r="Q15" s="506">
        <f ca="1">YEAR(($C$16)+365)</f>
        <v>2023</v>
      </c>
      <c r="R15" s="504"/>
      <c r="S15" s="504"/>
      <c r="T15" s="504"/>
      <c r="U15" s="504"/>
      <c r="V15" s="504"/>
      <c r="W15" s="504"/>
      <c r="X15" s="504"/>
      <c r="Y15" s="504"/>
      <c r="Z15" s="504"/>
      <c r="AA15" s="504"/>
      <c r="AB15" s="505"/>
      <c r="AC15" s="69">
        <f ca="1">YEAR(($C$16)+365)</f>
        <v>2023</v>
      </c>
      <c r="AD15" s="506">
        <f ca="1">YEAR($C$16+730)</f>
        <v>2024</v>
      </c>
      <c r="AE15" s="504"/>
      <c r="AF15" s="504"/>
      <c r="AG15" s="504"/>
      <c r="AH15" s="504"/>
      <c r="AI15" s="504"/>
      <c r="AJ15" s="504"/>
      <c r="AK15" s="504"/>
      <c r="AL15" s="504"/>
      <c r="AM15" s="504"/>
      <c r="AN15" s="504"/>
      <c r="AO15" s="505"/>
      <c r="AP15" s="264">
        <f ca="1">YEAR($C$16+730)</f>
        <v>2024</v>
      </c>
    </row>
    <row r="16" spans="2:42" s="64" customFormat="1" x14ac:dyDescent="0.2">
      <c r="B16" s="46"/>
      <c r="C16" s="367">
        <f ca="1">TODAY()</f>
        <v>44831</v>
      </c>
      <c r="D16" s="265" t="s">
        <v>44</v>
      </c>
      <c r="E16" s="265" t="s">
        <v>45</v>
      </c>
      <c r="F16" s="265" t="s">
        <v>46</v>
      </c>
      <c r="G16" s="265" t="s">
        <v>7</v>
      </c>
      <c r="H16" s="265" t="s">
        <v>47</v>
      </c>
      <c r="I16" s="265" t="s">
        <v>48</v>
      </c>
      <c r="J16" s="265" t="s">
        <v>49</v>
      </c>
      <c r="K16" s="265" t="s">
        <v>8</v>
      </c>
      <c r="L16" s="265" t="s">
        <v>9</v>
      </c>
      <c r="M16" s="265" t="s">
        <v>10</v>
      </c>
      <c r="N16" s="412" t="s">
        <v>11</v>
      </c>
      <c r="O16" s="244" t="s">
        <v>50</v>
      </c>
      <c r="P16" s="245" t="s">
        <v>110</v>
      </c>
      <c r="Q16" s="265" t="s">
        <v>44</v>
      </c>
      <c r="R16" s="265" t="s">
        <v>45</v>
      </c>
      <c r="S16" s="265" t="s">
        <v>46</v>
      </c>
      <c r="T16" s="265" t="s">
        <v>7</v>
      </c>
      <c r="U16" s="412" t="s">
        <v>47</v>
      </c>
      <c r="V16" s="265" t="s">
        <v>48</v>
      </c>
      <c r="W16" s="265" t="s">
        <v>49</v>
      </c>
      <c r="X16" s="265" t="s">
        <v>8</v>
      </c>
      <c r="Y16" s="265" t="s">
        <v>9</v>
      </c>
      <c r="Z16" s="265" t="s">
        <v>10</v>
      </c>
      <c r="AA16" s="412" t="s">
        <v>11</v>
      </c>
      <c r="AB16" s="244" t="s">
        <v>50</v>
      </c>
      <c r="AC16" s="245" t="s">
        <v>110</v>
      </c>
      <c r="AD16" s="265" t="s">
        <v>44</v>
      </c>
      <c r="AE16" s="265" t="s">
        <v>45</v>
      </c>
      <c r="AF16" s="265" t="s">
        <v>46</v>
      </c>
      <c r="AG16" s="265" t="s">
        <v>7</v>
      </c>
      <c r="AH16" s="265" t="s">
        <v>47</v>
      </c>
      <c r="AI16" s="265" t="s">
        <v>48</v>
      </c>
      <c r="AJ16" s="265" t="s">
        <v>49</v>
      </c>
      <c r="AK16" s="265" t="s">
        <v>8</v>
      </c>
      <c r="AL16" s="265" t="s">
        <v>9</v>
      </c>
      <c r="AM16" s="265" t="s">
        <v>10</v>
      </c>
      <c r="AN16" s="265" t="s">
        <v>11</v>
      </c>
      <c r="AO16" s="244" t="s">
        <v>50</v>
      </c>
      <c r="AP16" s="266" t="s">
        <v>110</v>
      </c>
    </row>
    <row r="17" spans="2:42" s="83" customFormat="1" ht="22" customHeight="1" thickBot="1" x14ac:dyDescent="0.25">
      <c r="B17" s="342" t="s">
        <v>187</v>
      </c>
      <c r="C17" s="343"/>
      <c r="D17" s="523"/>
      <c r="E17" s="524"/>
      <c r="F17" s="524"/>
      <c r="G17" s="524"/>
      <c r="H17" s="524"/>
      <c r="I17" s="524"/>
      <c r="J17" s="524"/>
      <c r="K17" s="524"/>
      <c r="L17" s="524"/>
      <c r="M17" s="524"/>
      <c r="N17" s="524"/>
      <c r="O17" s="524"/>
      <c r="P17" s="227"/>
      <c r="Q17" s="525"/>
      <c r="R17" s="526"/>
      <c r="S17" s="526"/>
      <c r="T17" s="526"/>
      <c r="U17" s="526"/>
      <c r="V17" s="526"/>
      <c r="W17" s="526"/>
      <c r="X17" s="526"/>
      <c r="Y17" s="526"/>
      <c r="Z17" s="526"/>
      <c r="AA17" s="526"/>
      <c r="AB17" s="526"/>
      <c r="AC17" s="227"/>
      <c r="AD17" s="525"/>
      <c r="AE17" s="526"/>
      <c r="AF17" s="526"/>
      <c r="AG17" s="526"/>
      <c r="AH17" s="526"/>
      <c r="AI17" s="526"/>
      <c r="AJ17" s="526"/>
      <c r="AK17" s="526"/>
      <c r="AL17" s="526"/>
      <c r="AM17" s="526"/>
      <c r="AN17" s="526"/>
      <c r="AO17" s="526"/>
      <c r="AP17" s="227"/>
    </row>
    <row r="18" spans="2:42" ht="22" hidden="1" customHeight="1" outlineLevel="1" x14ac:dyDescent="0.2">
      <c r="B18" s="290" t="str">
        <f>'2.) Profit &amp; loss (P&amp;L)'!B13</f>
        <v>1.) REVENUES (excl. VAT) (6)</v>
      </c>
      <c r="C18" s="332"/>
      <c r="D18" s="534"/>
      <c r="E18" s="535"/>
      <c r="F18" s="535"/>
      <c r="G18" s="535"/>
      <c r="H18" s="535"/>
      <c r="I18" s="535"/>
      <c r="J18" s="535"/>
      <c r="K18" s="535"/>
      <c r="L18" s="535"/>
      <c r="M18" s="535"/>
      <c r="N18" s="535"/>
      <c r="O18" s="535"/>
      <c r="P18" s="333"/>
      <c r="Q18" s="531"/>
      <c r="R18" s="531"/>
      <c r="S18" s="531"/>
      <c r="T18" s="531"/>
      <c r="U18" s="531"/>
      <c r="V18" s="531"/>
      <c r="W18" s="531"/>
      <c r="X18" s="531"/>
      <c r="Y18" s="531"/>
      <c r="Z18" s="531"/>
      <c r="AA18" s="531"/>
      <c r="AB18" s="531"/>
      <c r="AC18" s="334"/>
      <c r="AD18" s="531"/>
      <c r="AE18" s="531"/>
      <c r="AF18" s="531"/>
      <c r="AG18" s="531"/>
      <c r="AH18" s="531"/>
      <c r="AI18" s="531"/>
      <c r="AJ18" s="531"/>
      <c r="AK18" s="531"/>
      <c r="AL18" s="531"/>
      <c r="AM18" s="531"/>
      <c r="AN18" s="531"/>
      <c r="AO18" s="531"/>
      <c r="AP18" s="335"/>
    </row>
    <row r="19" spans="2:42" hidden="1" outlineLevel="1" x14ac:dyDescent="0.2">
      <c r="B19" s="336" t="str">
        <f>'2.) Profit &amp; loss (P&amp;L)'!B14</f>
        <v>"BackSound" (8)</v>
      </c>
      <c r="C19" s="237"/>
      <c r="D19" s="536"/>
      <c r="E19" s="536"/>
      <c r="F19" s="536"/>
      <c r="G19" s="536"/>
      <c r="H19" s="536"/>
      <c r="I19" s="536"/>
      <c r="J19" s="536"/>
      <c r="K19" s="536"/>
      <c r="L19" s="536"/>
      <c r="M19" s="536"/>
      <c r="N19" s="536"/>
      <c r="O19" s="536"/>
      <c r="P19" s="230"/>
      <c r="Q19" s="532"/>
      <c r="R19" s="532"/>
      <c r="S19" s="532"/>
      <c r="T19" s="532"/>
      <c r="U19" s="532"/>
      <c r="V19" s="532"/>
      <c r="W19" s="532"/>
      <c r="X19" s="532"/>
      <c r="Y19" s="532"/>
      <c r="Z19" s="532"/>
      <c r="AA19" s="532"/>
      <c r="AB19" s="532"/>
      <c r="AC19" s="222"/>
      <c r="AD19" s="533"/>
      <c r="AE19" s="533"/>
      <c r="AF19" s="533"/>
      <c r="AG19" s="533"/>
      <c r="AH19" s="533"/>
      <c r="AI19" s="533"/>
      <c r="AJ19" s="533"/>
      <c r="AK19" s="533"/>
      <c r="AL19" s="533"/>
      <c r="AM19" s="533"/>
      <c r="AN19" s="533"/>
      <c r="AO19" s="533"/>
      <c r="AP19" s="337"/>
    </row>
    <row r="20" spans="2:42" hidden="1" outlineLevel="1" x14ac:dyDescent="0.2">
      <c r="B20" s="338">
        <f>'2.) Profit &amp; loss (P&amp;L)'!B15</f>
        <v>0</v>
      </c>
      <c r="C20" s="326" t="str">
        <f>'2.) Profit &amp; loss (P&amp;L)'!C15</f>
        <v>Customers</v>
      </c>
      <c r="D20" s="231">
        <f>'2.) Profit &amp; loss (P&amp;L)'!E15</f>
        <v>0</v>
      </c>
      <c r="E20" s="231">
        <f>'2.) Profit &amp; loss (P&amp;L)'!F15</f>
        <v>0</v>
      </c>
      <c r="F20" s="231">
        <f>'2.) Profit &amp; loss (P&amp;L)'!G15</f>
        <v>0</v>
      </c>
      <c r="G20" s="231">
        <f>'2.) Profit &amp; loss (P&amp;L)'!H15</f>
        <v>0</v>
      </c>
      <c r="H20" s="231">
        <f>'2.) Profit &amp; loss (P&amp;L)'!I15</f>
        <v>0</v>
      </c>
      <c r="I20" s="231">
        <f>'2.) Profit &amp; loss (P&amp;L)'!J15</f>
        <v>0</v>
      </c>
      <c r="J20" s="231">
        <f>'2.) Profit &amp; loss (P&amp;L)'!K15</f>
        <v>0</v>
      </c>
      <c r="K20" s="231">
        <f>'2.) Profit &amp; loss (P&amp;L)'!L15</f>
        <v>0</v>
      </c>
      <c r="L20" s="231">
        <f>'2.) Profit &amp; loss (P&amp;L)'!M15</f>
        <v>0</v>
      </c>
      <c r="M20" s="231">
        <f>'2.) Profit &amp; loss (P&amp;L)'!N15</f>
        <v>0</v>
      </c>
      <c r="N20" s="231">
        <f>'2.) Profit &amp; loss (P&amp;L)'!O15</f>
        <v>3</v>
      </c>
      <c r="O20" s="231">
        <f>'2.) Profit &amp; loss (P&amp;L)'!P15</f>
        <v>15</v>
      </c>
      <c r="P20" s="232">
        <f>'2.) Profit &amp; loss (P&amp;L)'!Q15</f>
        <v>18</v>
      </c>
      <c r="Q20" s="231">
        <f>'2.) Profit &amp; loss (P&amp;L)'!R15</f>
        <v>3</v>
      </c>
      <c r="R20" s="231">
        <f>'2.) Profit &amp; loss (P&amp;L)'!S15</f>
        <v>5</v>
      </c>
      <c r="S20" s="231">
        <f>'2.) Profit &amp; loss (P&amp;L)'!T15</f>
        <v>7</v>
      </c>
      <c r="T20" s="231">
        <f>'2.) Profit &amp; loss (P&amp;L)'!U15</f>
        <v>7</v>
      </c>
      <c r="U20" s="231">
        <f>'2.) Profit &amp; loss (P&amp;L)'!V15</f>
        <v>10</v>
      </c>
      <c r="V20" s="231">
        <f>'2.) Profit &amp; loss (P&amp;L)'!W15</f>
        <v>10</v>
      </c>
      <c r="W20" s="231">
        <f>'2.) Profit &amp; loss (P&amp;L)'!X15</f>
        <v>12</v>
      </c>
      <c r="X20" s="231">
        <f>'2.) Profit &amp; loss (P&amp;L)'!Y15</f>
        <v>14</v>
      </c>
      <c r="Y20" s="231">
        <f>'2.) Profit &amp; loss (P&amp;L)'!Z15</f>
        <v>16</v>
      </c>
      <c r="Z20" s="231">
        <f>'2.) Profit &amp; loss (P&amp;L)'!AA15</f>
        <v>18</v>
      </c>
      <c r="AA20" s="231">
        <f>'2.) Profit &amp; loss (P&amp;L)'!AB15</f>
        <v>22</v>
      </c>
      <c r="AB20" s="231">
        <f>'2.) Profit &amp; loss (P&amp;L)'!AC15</f>
        <v>30</v>
      </c>
      <c r="AC20" s="232">
        <f>'2.) Profit &amp; loss (P&amp;L)'!AD15</f>
        <v>154</v>
      </c>
      <c r="AD20" s="231">
        <f>'2.) Profit &amp; loss (P&amp;L)'!AE15</f>
        <v>15</v>
      </c>
      <c r="AE20" s="231">
        <f>'2.) Profit &amp; loss (P&amp;L)'!AF15</f>
        <v>15</v>
      </c>
      <c r="AF20" s="231">
        <f>'2.) Profit &amp; loss (P&amp;L)'!AG15</f>
        <v>18</v>
      </c>
      <c r="AG20" s="231">
        <f>'2.) Profit &amp; loss (P&amp;L)'!AH15</f>
        <v>23</v>
      </c>
      <c r="AH20" s="231">
        <f>'2.) Profit &amp; loss (P&amp;L)'!AI15</f>
        <v>30</v>
      </c>
      <c r="AI20" s="231">
        <f>'2.) Profit &amp; loss (P&amp;L)'!AJ15</f>
        <v>30</v>
      </c>
      <c r="AJ20" s="231">
        <f>'2.) Profit &amp; loss (P&amp;L)'!AK15</f>
        <v>40</v>
      </c>
      <c r="AK20" s="231">
        <f>'2.) Profit &amp; loss (P&amp;L)'!AL15</f>
        <v>55</v>
      </c>
      <c r="AL20" s="231">
        <f>'2.) Profit &amp; loss (P&amp;L)'!AM15</f>
        <v>70</v>
      </c>
      <c r="AM20" s="231">
        <f>'2.) Profit &amp; loss (P&amp;L)'!AN15</f>
        <v>90</v>
      </c>
      <c r="AN20" s="231">
        <f>'2.) Profit &amp; loss (P&amp;L)'!AO15</f>
        <v>120</v>
      </c>
      <c r="AO20" s="231">
        <f>'2.) Profit &amp; loss (P&amp;L)'!AP15</f>
        <v>120</v>
      </c>
      <c r="AP20" s="339">
        <f>'2.) Profit &amp; loss (P&amp;L)'!AQ15</f>
        <v>626</v>
      </c>
    </row>
    <row r="21" spans="2:42" s="62" customFormat="1" hidden="1" outlineLevel="1" x14ac:dyDescent="0.2">
      <c r="B21" s="338">
        <f>'2.) Profit &amp; loss (P&amp;L)'!B16</f>
        <v>0</v>
      </c>
      <c r="C21" s="326" t="str">
        <f>'2.) Profit &amp; loss (P&amp;L)'!C16</f>
        <v xml:space="preserve">   Sold amount</v>
      </c>
      <c r="D21" s="231">
        <f>'2.) Profit &amp; loss (P&amp;L)'!E16</f>
        <v>0</v>
      </c>
      <c r="E21" s="231">
        <f>'2.) Profit &amp; loss (P&amp;L)'!F16</f>
        <v>0</v>
      </c>
      <c r="F21" s="231">
        <f>'2.) Profit &amp; loss (P&amp;L)'!G16</f>
        <v>0</v>
      </c>
      <c r="G21" s="231">
        <f>'2.) Profit &amp; loss (P&amp;L)'!H16</f>
        <v>0</v>
      </c>
      <c r="H21" s="231">
        <f>'2.) Profit &amp; loss (P&amp;L)'!I16</f>
        <v>0</v>
      </c>
      <c r="I21" s="231">
        <f>'2.) Profit &amp; loss (P&amp;L)'!J16</f>
        <v>0</v>
      </c>
      <c r="J21" s="231">
        <f>'2.) Profit &amp; loss (P&amp;L)'!K16</f>
        <v>0</v>
      </c>
      <c r="K21" s="231">
        <f>'2.) Profit &amp; loss (P&amp;L)'!L16</f>
        <v>0</v>
      </c>
      <c r="L21" s="231">
        <f>'2.) Profit &amp; loss (P&amp;L)'!M16</f>
        <v>0</v>
      </c>
      <c r="M21" s="231">
        <f>'2.) Profit &amp; loss (P&amp;L)'!N16</f>
        <v>0</v>
      </c>
      <c r="N21" s="231">
        <f>'2.) Profit &amp; loss (P&amp;L)'!O16</f>
        <v>3</v>
      </c>
      <c r="O21" s="231">
        <f>'2.) Profit &amp; loss (P&amp;L)'!P16</f>
        <v>15</v>
      </c>
      <c r="P21" s="232">
        <f>'2.) Profit &amp; loss (P&amp;L)'!Q16</f>
        <v>18</v>
      </c>
      <c r="Q21" s="231">
        <f>'2.) Profit &amp; loss (P&amp;L)'!R16</f>
        <v>3</v>
      </c>
      <c r="R21" s="231">
        <f>'2.) Profit &amp; loss (P&amp;L)'!S16</f>
        <v>5</v>
      </c>
      <c r="S21" s="231">
        <f>'2.) Profit &amp; loss (P&amp;L)'!T16</f>
        <v>7</v>
      </c>
      <c r="T21" s="231">
        <f>'2.) Profit &amp; loss (P&amp;L)'!U16</f>
        <v>7</v>
      </c>
      <c r="U21" s="231">
        <f>'2.) Profit &amp; loss (P&amp;L)'!V16</f>
        <v>10</v>
      </c>
      <c r="V21" s="231">
        <f>'2.) Profit &amp; loss (P&amp;L)'!W16</f>
        <v>10</v>
      </c>
      <c r="W21" s="231">
        <f>'2.) Profit &amp; loss (P&amp;L)'!X16</f>
        <v>12</v>
      </c>
      <c r="X21" s="231">
        <f>'2.) Profit &amp; loss (P&amp;L)'!Y16</f>
        <v>14</v>
      </c>
      <c r="Y21" s="231">
        <f>'2.) Profit &amp; loss (P&amp;L)'!Z16</f>
        <v>16</v>
      </c>
      <c r="Z21" s="231">
        <f>'2.) Profit &amp; loss (P&amp;L)'!AA16</f>
        <v>18</v>
      </c>
      <c r="AA21" s="231">
        <f>'2.) Profit &amp; loss (P&amp;L)'!AB16</f>
        <v>22</v>
      </c>
      <c r="AB21" s="231">
        <f>'2.) Profit &amp; loss (P&amp;L)'!AC16</f>
        <v>30</v>
      </c>
      <c r="AC21" s="232">
        <f>'2.) Profit &amp; loss (P&amp;L)'!AD16</f>
        <v>154</v>
      </c>
      <c r="AD21" s="231">
        <f>'2.) Profit &amp; loss (P&amp;L)'!AE16</f>
        <v>15</v>
      </c>
      <c r="AE21" s="231">
        <f>'2.) Profit &amp; loss (P&amp;L)'!AF16</f>
        <v>15</v>
      </c>
      <c r="AF21" s="231">
        <f>'2.) Profit &amp; loss (P&amp;L)'!AG16</f>
        <v>18</v>
      </c>
      <c r="AG21" s="231">
        <f>'2.) Profit &amp; loss (P&amp;L)'!AH16</f>
        <v>23</v>
      </c>
      <c r="AH21" s="231">
        <f>'2.) Profit &amp; loss (P&amp;L)'!AI16</f>
        <v>30</v>
      </c>
      <c r="AI21" s="231">
        <f>'2.) Profit &amp; loss (P&amp;L)'!AJ16</f>
        <v>30</v>
      </c>
      <c r="AJ21" s="231">
        <f>'2.) Profit &amp; loss (P&amp;L)'!AK16</f>
        <v>40</v>
      </c>
      <c r="AK21" s="231">
        <f>'2.) Profit &amp; loss (P&amp;L)'!AL16</f>
        <v>55</v>
      </c>
      <c r="AL21" s="231">
        <f>'2.) Profit &amp; loss (P&amp;L)'!AM16</f>
        <v>70</v>
      </c>
      <c r="AM21" s="231">
        <f>'2.) Profit &amp; loss (P&amp;L)'!AN16</f>
        <v>90</v>
      </c>
      <c r="AN21" s="231">
        <f>'2.) Profit &amp; loss (P&amp;L)'!AO16</f>
        <v>120</v>
      </c>
      <c r="AO21" s="231">
        <f>'2.) Profit &amp; loss (P&amp;L)'!AP16</f>
        <v>120</v>
      </c>
      <c r="AP21" s="339">
        <f>'2.) Profit &amp; loss (P&amp;L)'!AQ16</f>
        <v>626</v>
      </c>
    </row>
    <row r="22" spans="2:42" hidden="1" outlineLevel="1" x14ac:dyDescent="0.2">
      <c r="B22" s="338">
        <f>'2.) Profit &amp; loss (P&amp;L)'!B17</f>
        <v>0</v>
      </c>
      <c r="C22" s="326" t="str">
        <f>'2.) Profit &amp; loss (P&amp;L)'!C17</f>
        <v xml:space="preserve"> x Price per unit</v>
      </c>
      <c r="D22" s="231">
        <f>'2.) Profit &amp; loss (P&amp;L)'!E17</f>
        <v>0</v>
      </c>
      <c r="E22" s="231">
        <f>'2.) Profit &amp; loss (P&amp;L)'!F17</f>
        <v>0</v>
      </c>
      <c r="F22" s="231">
        <f>'2.) Profit &amp; loss (P&amp;L)'!G17</f>
        <v>0</v>
      </c>
      <c r="G22" s="231">
        <f>'2.) Profit &amp; loss (P&amp;L)'!H17</f>
        <v>0</v>
      </c>
      <c r="H22" s="231">
        <f>'2.) Profit &amp; loss (P&amp;L)'!I17</f>
        <v>0</v>
      </c>
      <c r="I22" s="231">
        <f>'2.) Profit &amp; loss (P&amp;L)'!J17</f>
        <v>0</v>
      </c>
      <c r="J22" s="231">
        <f>'2.) Profit &amp; loss (P&amp;L)'!K17</f>
        <v>0</v>
      </c>
      <c r="K22" s="231">
        <f>'2.) Profit &amp; loss (P&amp;L)'!L17</f>
        <v>0</v>
      </c>
      <c r="L22" s="231">
        <f>'2.) Profit &amp; loss (P&amp;L)'!M17</f>
        <v>0</v>
      </c>
      <c r="M22" s="231">
        <f>'2.) Profit &amp; loss (P&amp;L)'!N17</f>
        <v>0</v>
      </c>
      <c r="N22" s="231">
        <f>'2.) Profit &amp; loss (P&amp;L)'!O17</f>
        <v>200</v>
      </c>
      <c r="O22" s="231">
        <f>'2.) Profit &amp; loss (P&amp;L)'!P17</f>
        <v>200</v>
      </c>
      <c r="P22" s="231"/>
      <c r="Q22" s="231">
        <f>'2.) Profit &amp; loss (P&amp;L)'!R17</f>
        <v>200</v>
      </c>
      <c r="R22" s="231">
        <f>'2.) Profit &amp; loss (P&amp;L)'!S17</f>
        <v>200</v>
      </c>
      <c r="S22" s="231">
        <f>'2.) Profit &amp; loss (P&amp;L)'!T17</f>
        <v>200</v>
      </c>
      <c r="T22" s="231">
        <f>'2.) Profit &amp; loss (P&amp;L)'!U17</f>
        <v>200</v>
      </c>
      <c r="U22" s="231">
        <f>'2.) Profit &amp; loss (P&amp;L)'!V17</f>
        <v>200</v>
      </c>
      <c r="V22" s="231">
        <f>'2.) Profit &amp; loss (P&amp;L)'!W17</f>
        <v>200</v>
      </c>
      <c r="W22" s="231">
        <f>'2.) Profit &amp; loss (P&amp;L)'!X17</f>
        <v>200</v>
      </c>
      <c r="X22" s="231">
        <f>'2.) Profit &amp; loss (P&amp;L)'!Y17</f>
        <v>230</v>
      </c>
      <c r="Y22" s="231">
        <f>'2.) Profit &amp; loss (P&amp;L)'!Z17</f>
        <v>230</v>
      </c>
      <c r="Z22" s="231">
        <f>'2.) Profit &amp; loss (P&amp;L)'!AA17</f>
        <v>230</v>
      </c>
      <c r="AA22" s="231">
        <f>'2.) Profit &amp; loss (P&amp;L)'!AB17</f>
        <v>230</v>
      </c>
      <c r="AB22" s="231">
        <f>'2.) Profit &amp; loss (P&amp;L)'!AC17</f>
        <v>230</v>
      </c>
      <c r="AC22" s="231"/>
      <c r="AD22" s="231">
        <f>'2.) Profit &amp; loss (P&amp;L)'!AE17</f>
        <v>290</v>
      </c>
      <c r="AE22" s="231">
        <f>'2.) Profit &amp; loss (P&amp;L)'!AF17</f>
        <v>290</v>
      </c>
      <c r="AF22" s="231">
        <f>'2.) Profit &amp; loss (P&amp;L)'!AG17</f>
        <v>290</v>
      </c>
      <c r="AG22" s="231">
        <f>'2.) Profit &amp; loss (P&amp;L)'!AH17</f>
        <v>290</v>
      </c>
      <c r="AH22" s="231">
        <f>'2.) Profit &amp; loss (P&amp;L)'!AI17</f>
        <v>290</v>
      </c>
      <c r="AI22" s="231">
        <f>'2.) Profit &amp; loss (P&amp;L)'!AJ17</f>
        <v>290</v>
      </c>
      <c r="AJ22" s="231">
        <f>'2.) Profit &amp; loss (P&amp;L)'!AK17</f>
        <v>290</v>
      </c>
      <c r="AK22" s="231">
        <f>'2.) Profit &amp; loss (P&amp;L)'!AL17</f>
        <v>290</v>
      </c>
      <c r="AL22" s="231">
        <f>'2.) Profit &amp; loss (P&amp;L)'!AM17</f>
        <v>290</v>
      </c>
      <c r="AM22" s="231">
        <f>'2.) Profit &amp; loss (P&amp;L)'!AN17</f>
        <v>290</v>
      </c>
      <c r="AN22" s="231">
        <f>'2.) Profit &amp; loss (P&amp;L)'!AO17</f>
        <v>290</v>
      </c>
      <c r="AO22" s="231">
        <f>'2.) Profit &amp; loss (P&amp;L)'!AP17</f>
        <v>290</v>
      </c>
      <c r="AP22" s="340"/>
    </row>
    <row r="23" spans="2:42" hidden="1" outlineLevel="1" x14ac:dyDescent="0.2">
      <c r="B23" s="338">
        <f>'2.) Profit &amp; loss (P&amp;L)'!B18</f>
        <v>0</v>
      </c>
      <c r="C23" s="326" t="str">
        <f>'2.) Profit &amp; loss (P&amp;L)'!C18</f>
        <v xml:space="preserve"> = Turnover "BackSound"</v>
      </c>
      <c r="D23" s="231">
        <f>'2.) Profit &amp; loss (P&amp;L)'!E18</f>
        <v>0</v>
      </c>
      <c r="E23" s="231">
        <f>'2.) Profit &amp; loss (P&amp;L)'!F18</f>
        <v>0</v>
      </c>
      <c r="F23" s="231">
        <f>'2.) Profit &amp; loss (P&amp;L)'!G18</f>
        <v>0</v>
      </c>
      <c r="G23" s="231">
        <f>'2.) Profit &amp; loss (P&amp;L)'!H18</f>
        <v>0</v>
      </c>
      <c r="H23" s="231">
        <f>'2.) Profit &amp; loss (P&amp;L)'!I18</f>
        <v>0</v>
      </c>
      <c r="I23" s="231">
        <f>'2.) Profit &amp; loss (P&amp;L)'!J18</f>
        <v>0</v>
      </c>
      <c r="J23" s="231">
        <f>'2.) Profit &amp; loss (P&amp;L)'!K18</f>
        <v>0</v>
      </c>
      <c r="K23" s="231">
        <f>'2.) Profit &amp; loss (P&amp;L)'!L18</f>
        <v>0</v>
      </c>
      <c r="L23" s="231">
        <f>'2.) Profit &amp; loss (P&amp;L)'!M18</f>
        <v>0</v>
      </c>
      <c r="M23" s="231">
        <f>'2.) Profit &amp; loss (P&amp;L)'!N18</f>
        <v>0</v>
      </c>
      <c r="N23" s="231">
        <f>'2.) Profit &amp; loss (P&amp;L)'!O18</f>
        <v>600</v>
      </c>
      <c r="O23" s="231">
        <f>'2.) Profit &amp; loss (P&amp;L)'!P18</f>
        <v>3000</v>
      </c>
      <c r="P23" s="231">
        <f>'2.) Profit &amp; loss (P&amp;L)'!Q18</f>
        <v>3600</v>
      </c>
      <c r="Q23" s="231">
        <f>'2.) Profit &amp; loss (P&amp;L)'!R18</f>
        <v>600</v>
      </c>
      <c r="R23" s="231">
        <f>'2.) Profit &amp; loss (P&amp;L)'!S18</f>
        <v>1000</v>
      </c>
      <c r="S23" s="231">
        <f>'2.) Profit &amp; loss (P&amp;L)'!T18</f>
        <v>1400</v>
      </c>
      <c r="T23" s="231">
        <f>'2.) Profit &amp; loss (P&amp;L)'!U18</f>
        <v>1400</v>
      </c>
      <c r="U23" s="231">
        <f>'2.) Profit &amp; loss (P&amp;L)'!V18</f>
        <v>2000</v>
      </c>
      <c r="V23" s="231">
        <f>'2.) Profit &amp; loss (P&amp;L)'!W18</f>
        <v>2000</v>
      </c>
      <c r="W23" s="231">
        <f>'2.) Profit &amp; loss (P&amp;L)'!X18</f>
        <v>2400</v>
      </c>
      <c r="X23" s="231">
        <f>'2.) Profit &amp; loss (P&amp;L)'!Y18</f>
        <v>3220</v>
      </c>
      <c r="Y23" s="231">
        <f>'2.) Profit &amp; loss (P&amp;L)'!Z18</f>
        <v>3680</v>
      </c>
      <c r="Z23" s="231">
        <f>'2.) Profit &amp; loss (P&amp;L)'!AA18</f>
        <v>4140</v>
      </c>
      <c r="AA23" s="231">
        <f>'2.) Profit &amp; loss (P&amp;L)'!AB18</f>
        <v>5060</v>
      </c>
      <c r="AB23" s="231">
        <f>'2.) Profit &amp; loss (P&amp;L)'!AC18</f>
        <v>6900</v>
      </c>
      <c r="AC23" s="231">
        <f>'2.) Profit &amp; loss (P&amp;L)'!AD18</f>
        <v>33800</v>
      </c>
      <c r="AD23" s="231">
        <f>'2.) Profit &amp; loss (P&amp;L)'!AE18</f>
        <v>4350</v>
      </c>
      <c r="AE23" s="231">
        <f>'2.) Profit &amp; loss (P&amp;L)'!AF18</f>
        <v>4350</v>
      </c>
      <c r="AF23" s="231">
        <f>'2.) Profit &amp; loss (P&amp;L)'!AG18</f>
        <v>5220</v>
      </c>
      <c r="AG23" s="231">
        <f>'2.) Profit &amp; loss (P&amp;L)'!AH18</f>
        <v>6670</v>
      </c>
      <c r="AH23" s="231">
        <f>'2.) Profit &amp; loss (P&amp;L)'!AI18</f>
        <v>8700</v>
      </c>
      <c r="AI23" s="231">
        <f>'2.) Profit &amp; loss (P&amp;L)'!AJ18</f>
        <v>8700</v>
      </c>
      <c r="AJ23" s="231">
        <f>'2.) Profit &amp; loss (P&amp;L)'!AK18</f>
        <v>11600</v>
      </c>
      <c r="AK23" s="231">
        <f>'2.) Profit &amp; loss (P&amp;L)'!AL18</f>
        <v>15950</v>
      </c>
      <c r="AL23" s="231">
        <f>'2.) Profit &amp; loss (P&amp;L)'!AM18</f>
        <v>20300</v>
      </c>
      <c r="AM23" s="231">
        <f>'2.) Profit &amp; loss (P&amp;L)'!AN18</f>
        <v>26100</v>
      </c>
      <c r="AN23" s="231">
        <f>'2.) Profit &amp; loss (P&amp;L)'!AO18</f>
        <v>34800</v>
      </c>
      <c r="AO23" s="231">
        <f>'2.) Profit &amp; loss (P&amp;L)'!AP18</f>
        <v>34800</v>
      </c>
      <c r="AP23" s="340">
        <f>'2.) Profit &amp; loss (P&amp;L)'!AQ18</f>
        <v>181540</v>
      </c>
    </row>
    <row r="24" spans="2:42" hidden="1" outlineLevel="1" x14ac:dyDescent="0.2">
      <c r="B24" s="338">
        <f>'2.) Profit &amp; loss (P&amp;L)'!B19</f>
        <v>0</v>
      </c>
      <c r="C24" s="326" t="str">
        <f>'2.) Profit &amp; loss (P&amp;L)'!C19</f>
        <v>Value-added tax</v>
      </c>
      <c r="D24" s="231">
        <f>'2.) Profit &amp; loss (P&amp;L)'!E19</f>
        <v>0</v>
      </c>
      <c r="E24" s="231">
        <f>'2.) Profit &amp; loss (P&amp;L)'!F19</f>
        <v>0</v>
      </c>
      <c r="F24" s="231">
        <f>'2.) Profit &amp; loss (P&amp;L)'!G19</f>
        <v>0</v>
      </c>
      <c r="G24" s="231">
        <f>'2.) Profit &amp; loss (P&amp;L)'!H19</f>
        <v>0</v>
      </c>
      <c r="H24" s="231">
        <f>'2.) Profit &amp; loss (P&amp;L)'!I19</f>
        <v>0</v>
      </c>
      <c r="I24" s="231">
        <f>'2.) Profit &amp; loss (P&amp;L)'!J19</f>
        <v>0</v>
      </c>
      <c r="J24" s="231">
        <f>'2.) Profit &amp; loss (P&amp;L)'!K19</f>
        <v>0</v>
      </c>
      <c r="K24" s="231">
        <f>'2.) Profit &amp; loss (P&amp;L)'!L19</f>
        <v>0</v>
      </c>
      <c r="L24" s="231">
        <f>'2.) Profit &amp; loss (P&amp;L)'!M19</f>
        <v>0</v>
      </c>
      <c r="M24" s="231">
        <f>'2.) Profit &amp; loss (P&amp;L)'!N19</f>
        <v>0</v>
      </c>
      <c r="N24" s="231">
        <f>'2.) Profit &amp; loss (P&amp;L)'!O19</f>
        <v>114</v>
      </c>
      <c r="O24" s="231">
        <f>'2.) Profit &amp; loss (P&amp;L)'!P19</f>
        <v>570</v>
      </c>
      <c r="P24" s="231">
        <f>'2.) Profit &amp; loss (P&amp;L)'!Q19</f>
        <v>684</v>
      </c>
      <c r="Q24" s="231">
        <f>'2.) Profit &amp; loss (P&amp;L)'!R19</f>
        <v>114</v>
      </c>
      <c r="R24" s="231">
        <f>'2.) Profit &amp; loss (P&amp;L)'!S19</f>
        <v>190</v>
      </c>
      <c r="S24" s="231">
        <f>'2.) Profit &amp; loss (P&amp;L)'!T19</f>
        <v>266</v>
      </c>
      <c r="T24" s="231">
        <f>'2.) Profit &amp; loss (P&amp;L)'!U19</f>
        <v>266</v>
      </c>
      <c r="U24" s="231">
        <f>'2.) Profit &amp; loss (P&amp;L)'!V19</f>
        <v>380</v>
      </c>
      <c r="V24" s="231">
        <f>'2.) Profit &amp; loss (P&amp;L)'!W19</f>
        <v>380</v>
      </c>
      <c r="W24" s="231">
        <f>'2.) Profit &amp; loss (P&amp;L)'!X19</f>
        <v>456</v>
      </c>
      <c r="X24" s="231">
        <f>'2.) Profit &amp; loss (P&amp;L)'!Y19</f>
        <v>611.79999999999995</v>
      </c>
      <c r="Y24" s="231">
        <f>'2.) Profit &amp; loss (P&amp;L)'!Z19</f>
        <v>699.2</v>
      </c>
      <c r="Z24" s="231">
        <f>'2.) Profit &amp; loss (P&amp;L)'!AA19</f>
        <v>786.6</v>
      </c>
      <c r="AA24" s="231">
        <f>'2.) Profit &amp; loss (P&amp;L)'!AB19</f>
        <v>961.4</v>
      </c>
      <c r="AB24" s="231">
        <f>'2.) Profit &amp; loss (P&amp;L)'!AC19</f>
        <v>1311</v>
      </c>
      <c r="AC24" s="231">
        <f>'2.) Profit &amp; loss (P&amp;L)'!AD19</f>
        <v>6422</v>
      </c>
      <c r="AD24" s="231">
        <f>'2.) Profit &amp; loss (P&amp;L)'!AE19</f>
        <v>826.5</v>
      </c>
      <c r="AE24" s="231">
        <f>'2.) Profit &amp; loss (P&amp;L)'!AF19</f>
        <v>826.5</v>
      </c>
      <c r="AF24" s="231">
        <f>'2.) Profit &amp; loss (P&amp;L)'!AG19</f>
        <v>991.80000000000007</v>
      </c>
      <c r="AG24" s="231">
        <f>'2.) Profit &amp; loss (P&amp;L)'!AH19</f>
        <v>1267.3</v>
      </c>
      <c r="AH24" s="231">
        <f>'2.) Profit &amp; loss (P&amp;L)'!AI19</f>
        <v>1653</v>
      </c>
      <c r="AI24" s="231">
        <f>'2.) Profit &amp; loss (P&amp;L)'!AJ19</f>
        <v>1653</v>
      </c>
      <c r="AJ24" s="231">
        <f>'2.) Profit &amp; loss (P&amp;L)'!AK19</f>
        <v>2204</v>
      </c>
      <c r="AK24" s="231">
        <f>'2.) Profit &amp; loss (P&amp;L)'!AL19</f>
        <v>3030.5</v>
      </c>
      <c r="AL24" s="231">
        <f>'2.) Profit &amp; loss (P&amp;L)'!AM19</f>
        <v>3857</v>
      </c>
      <c r="AM24" s="231">
        <f>'2.) Profit &amp; loss (P&amp;L)'!AN19</f>
        <v>4959</v>
      </c>
      <c r="AN24" s="231">
        <f>'2.) Profit &amp; loss (P&amp;L)'!AO19</f>
        <v>6612</v>
      </c>
      <c r="AO24" s="231">
        <f>'2.) Profit &amp; loss (P&amp;L)'!AP19</f>
        <v>6612</v>
      </c>
      <c r="AP24" s="340">
        <f>'2.) Profit &amp; loss (P&amp;L)'!AQ19</f>
        <v>34492.6</v>
      </c>
    </row>
    <row r="25" spans="2:42" hidden="1" outlineLevel="1" x14ac:dyDescent="0.2">
      <c r="B25" s="336" t="str">
        <f>'2.) Profit &amp; loss (P&amp;L)'!B20</f>
        <v>"WalletSound"</v>
      </c>
      <c r="C25" s="327"/>
      <c r="D25" s="528"/>
      <c r="E25" s="529"/>
      <c r="F25" s="529"/>
      <c r="G25" s="529"/>
      <c r="H25" s="529"/>
      <c r="I25" s="529"/>
      <c r="J25" s="529"/>
      <c r="K25" s="529"/>
      <c r="L25" s="529"/>
      <c r="M25" s="529"/>
      <c r="N25" s="529"/>
      <c r="O25" s="530"/>
      <c r="P25" s="215"/>
      <c r="Q25" s="485"/>
      <c r="R25" s="486"/>
      <c r="S25" s="486"/>
      <c r="T25" s="486"/>
      <c r="U25" s="486"/>
      <c r="V25" s="486"/>
      <c r="W25" s="486"/>
      <c r="X25" s="486"/>
      <c r="Y25" s="486"/>
      <c r="Z25" s="486"/>
      <c r="AA25" s="486"/>
      <c r="AB25" s="486"/>
      <c r="AC25" s="215"/>
      <c r="AD25" s="532"/>
      <c r="AE25" s="532"/>
      <c r="AF25" s="532"/>
      <c r="AG25" s="532"/>
      <c r="AH25" s="532"/>
      <c r="AI25" s="532"/>
      <c r="AJ25" s="532"/>
      <c r="AK25" s="532"/>
      <c r="AL25" s="532"/>
      <c r="AM25" s="532"/>
      <c r="AN25" s="532"/>
      <c r="AO25" s="532"/>
      <c r="AP25" s="337"/>
    </row>
    <row r="26" spans="2:42" hidden="1" outlineLevel="1" x14ac:dyDescent="0.2">
      <c r="B26" s="338">
        <f>'2.) Profit &amp; loss (P&amp;L)'!B21</f>
        <v>0</v>
      </c>
      <c r="C26" s="326" t="str">
        <f>'2.) Profit &amp; loss (P&amp;L)'!C21</f>
        <v>Customers</v>
      </c>
      <c r="D26" s="231">
        <f>'2.) Profit &amp; loss (P&amp;L)'!E21</f>
        <v>0</v>
      </c>
      <c r="E26" s="231">
        <f>'2.) Profit &amp; loss (P&amp;L)'!F21</f>
        <v>0</v>
      </c>
      <c r="F26" s="231">
        <f>'2.) Profit &amp; loss (P&amp;L)'!G21</f>
        <v>0</v>
      </c>
      <c r="G26" s="231">
        <f>'2.) Profit &amp; loss (P&amp;L)'!H21</f>
        <v>0</v>
      </c>
      <c r="H26" s="231">
        <f>'2.) Profit &amp; loss (P&amp;L)'!I21</f>
        <v>0</v>
      </c>
      <c r="I26" s="231">
        <f>'2.) Profit &amp; loss (P&amp;L)'!J21</f>
        <v>0</v>
      </c>
      <c r="J26" s="231">
        <f>'2.) Profit &amp; loss (P&amp;L)'!K21</f>
        <v>0</v>
      </c>
      <c r="K26" s="231">
        <f>'2.) Profit &amp; loss (P&amp;L)'!L21</f>
        <v>0</v>
      </c>
      <c r="L26" s="231">
        <f>'2.) Profit &amp; loss (P&amp;L)'!M21</f>
        <v>0</v>
      </c>
      <c r="M26" s="231">
        <f>'2.) Profit &amp; loss (P&amp;L)'!N21</f>
        <v>0</v>
      </c>
      <c r="N26" s="231">
        <f>'2.) Profit &amp; loss (P&amp;L)'!O21</f>
        <v>0</v>
      </c>
      <c r="O26" s="231">
        <f>'2.) Profit &amp; loss (P&amp;L)'!P21</f>
        <v>0</v>
      </c>
      <c r="P26" s="232">
        <f>'2.) Profit &amp; loss (P&amp;L)'!Q21</f>
        <v>0</v>
      </c>
      <c r="Q26" s="231">
        <f>'2.) Profit &amp; loss (P&amp;L)'!R21</f>
        <v>0</v>
      </c>
      <c r="R26" s="231">
        <f>'2.) Profit &amp; loss (P&amp;L)'!S21</f>
        <v>0</v>
      </c>
      <c r="S26" s="231">
        <f>'2.) Profit &amp; loss (P&amp;L)'!T21</f>
        <v>0</v>
      </c>
      <c r="T26" s="231">
        <f>'2.) Profit &amp; loss (P&amp;L)'!U21</f>
        <v>0</v>
      </c>
      <c r="U26" s="231">
        <f>'2.) Profit &amp; loss (P&amp;L)'!V21</f>
        <v>5</v>
      </c>
      <c r="V26" s="231">
        <f>'2.) Profit &amp; loss (P&amp;L)'!W21</f>
        <v>3</v>
      </c>
      <c r="W26" s="231">
        <f>'2.) Profit &amp; loss (P&amp;L)'!X21</f>
        <v>3</v>
      </c>
      <c r="X26" s="231">
        <f>'2.) Profit &amp; loss (P&amp;L)'!Y21</f>
        <v>5</v>
      </c>
      <c r="Y26" s="231">
        <f>'2.) Profit &amp; loss (P&amp;L)'!Z21</f>
        <v>5</v>
      </c>
      <c r="Z26" s="231">
        <f>'2.) Profit &amp; loss (P&amp;L)'!AA21</f>
        <v>7</v>
      </c>
      <c r="AA26" s="231">
        <f>'2.) Profit &amp; loss (P&amp;L)'!AB21</f>
        <v>10</v>
      </c>
      <c r="AB26" s="231">
        <f>'2.) Profit &amp; loss (P&amp;L)'!AC21</f>
        <v>10</v>
      </c>
      <c r="AC26" s="232">
        <f>'2.) Profit &amp; loss (P&amp;L)'!AD21</f>
        <v>48</v>
      </c>
      <c r="AD26" s="231">
        <f>'2.) Profit &amp; loss (P&amp;L)'!AE21</f>
        <v>5</v>
      </c>
      <c r="AE26" s="231">
        <f>'2.) Profit &amp; loss (P&amp;L)'!AF21</f>
        <v>7</v>
      </c>
      <c r="AF26" s="231">
        <f>'2.) Profit &amp; loss (P&amp;L)'!AG21</f>
        <v>10</v>
      </c>
      <c r="AG26" s="231">
        <f>'2.) Profit &amp; loss (P&amp;L)'!AH21</f>
        <v>15</v>
      </c>
      <c r="AH26" s="231">
        <f>'2.) Profit &amp; loss (P&amp;L)'!AI21</f>
        <v>22</v>
      </c>
      <c r="AI26" s="231">
        <f>'2.) Profit &amp; loss (P&amp;L)'!AJ21</f>
        <v>28</v>
      </c>
      <c r="AJ26" s="231">
        <f>'2.) Profit &amp; loss (P&amp;L)'!AK21</f>
        <v>28</v>
      </c>
      <c r="AK26" s="231">
        <f>'2.) Profit &amp; loss (P&amp;L)'!AL21</f>
        <v>35</v>
      </c>
      <c r="AL26" s="231">
        <f>'2.) Profit &amp; loss (P&amp;L)'!AM21</f>
        <v>45</v>
      </c>
      <c r="AM26" s="231">
        <f>'2.) Profit &amp; loss (P&amp;L)'!AN21</f>
        <v>50</v>
      </c>
      <c r="AN26" s="231">
        <f>'2.) Profit &amp; loss (P&amp;L)'!AO21</f>
        <v>60</v>
      </c>
      <c r="AO26" s="231">
        <f>'2.) Profit &amp; loss (P&amp;L)'!AP21</f>
        <v>80</v>
      </c>
      <c r="AP26" s="339">
        <f>'2.) Profit &amp; loss (P&amp;L)'!AQ21</f>
        <v>385</v>
      </c>
    </row>
    <row r="27" spans="2:42" hidden="1" outlineLevel="1" x14ac:dyDescent="0.2">
      <c r="B27" s="338">
        <f>'2.) Profit &amp; loss (P&amp;L)'!B22</f>
        <v>0</v>
      </c>
      <c r="C27" s="326" t="str">
        <f>'2.) Profit &amp; loss (P&amp;L)'!C22</f>
        <v xml:space="preserve">   Sold amount</v>
      </c>
      <c r="D27" s="231">
        <f>'2.) Profit &amp; loss (P&amp;L)'!E22</f>
        <v>0</v>
      </c>
      <c r="E27" s="231">
        <f>'2.) Profit &amp; loss (P&amp;L)'!F22</f>
        <v>0</v>
      </c>
      <c r="F27" s="231">
        <f>'2.) Profit &amp; loss (P&amp;L)'!G22</f>
        <v>0</v>
      </c>
      <c r="G27" s="231">
        <f>'2.) Profit &amp; loss (P&amp;L)'!H22</f>
        <v>0</v>
      </c>
      <c r="H27" s="231">
        <f>'2.) Profit &amp; loss (P&amp;L)'!I22</f>
        <v>0</v>
      </c>
      <c r="I27" s="231">
        <f>'2.) Profit &amp; loss (P&amp;L)'!J22</f>
        <v>0</v>
      </c>
      <c r="J27" s="231">
        <f>'2.) Profit &amp; loss (P&amp;L)'!K22</f>
        <v>0</v>
      </c>
      <c r="K27" s="231">
        <f>'2.) Profit &amp; loss (P&amp;L)'!L22</f>
        <v>0</v>
      </c>
      <c r="L27" s="231">
        <f>'2.) Profit &amp; loss (P&amp;L)'!M22</f>
        <v>0</v>
      </c>
      <c r="M27" s="231">
        <f>'2.) Profit &amp; loss (P&amp;L)'!N22</f>
        <v>0</v>
      </c>
      <c r="N27" s="231">
        <f>'2.) Profit &amp; loss (P&amp;L)'!O22</f>
        <v>0</v>
      </c>
      <c r="O27" s="231">
        <f>'2.) Profit &amp; loss (P&amp;L)'!P22</f>
        <v>0</v>
      </c>
      <c r="P27" s="232">
        <f>'2.) Profit &amp; loss (P&amp;L)'!Q22</f>
        <v>0</v>
      </c>
      <c r="Q27" s="231">
        <f>'2.) Profit &amp; loss (P&amp;L)'!R22</f>
        <v>0</v>
      </c>
      <c r="R27" s="231">
        <f>'2.) Profit &amp; loss (P&amp;L)'!S22</f>
        <v>0</v>
      </c>
      <c r="S27" s="231">
        <f>'2.) Profit &amp; loss (P&amp;L)'!T22</f>
        <v>0</v>
      </c>
      <c r="T27" s="231">
        <f>'2.) Profit &amp; loss (P&amp;L)'!U22</f>
        <v>0</v>
      </c>
      <c r="U27" s="231">
        <f>'2.) Profit &amp; loss (P&amp;L)'!V22</f>
        <v>5</v>
      </c>
      <c r="V27" s="231">
        <f>'2.) Profit &amp; loss (P&amp;L)'!W22</f>
        <v>3</v>
      </c>
      <c r="W27" s="231">
        <f>'2.) Profit &amp; loss (P&amp;L)'!X22</f>
        <v>3</v>
      </c>
      <c r="X27" s="231">
        <f>'2.) Profit &amp; loss (P&amp;L)'!Y22</f>
        <v>5</v>
      </c>
      <c r="Y27" s="231">
        <f>'2.) Profit &amp; loss (P&amp;L)'!Z22</f>
        <v>5</v>
      </c>
      <c r="Z27" s="231">
        <f>'2.) Profit &amp; loss (P&amp;L)'!AA22</f>
        <v>7</v>
      </c>
      <c r="AA27" s="231">
        <f>'2.) Profit &amp; loss (P&amp;L)'!AB22</f>
        <v>10</v>
      </c>
      <c r="AB27" s="231">
        <f>'2.) Profit &amp; loss (P&amp;L)'!AC22</f>
        <v>10</v>
      </c>
      <c r="AC27" s="232">
        <f>'2.) Profit &amp; loss (P&amp;L)'!AD22</f>
        <v>48</v>
      </c>
      <c r="AD27" s="231">
        <f>'2.) Profit &amp; loss (P&amp;L)'!AE22</f>
        <v>5</v>
      </c>
      <c r="AE27" s="231">
        <f>'2.) Profit &amp; loss (P&amp;L)'!AF22</f>
        <v>7</v>
      </c>
      <c r="AF27" s="231">
        <f>'2.) Profit &amp; loss (P&amp;L)'!AG22</f>
        <v>10</v>
      </c>
      <c r="AG27" s="231">
        <f>'2.) Profit &amp; loss (P&amp;L)'!AH22</f>
        <v>15</v>
      </c>
      <c r="AH27" s="231">
        <f>'2.) Profit &amp; loss (P&amp;L)'!AI22</f>
        <v>22</v>
      </c>
      <c r="AI27" s="231">
        <f>'2.) Profit &amp; loss (P&amp;L)'!AJ22</f>
        <v>28</v>
      </c>
      <c r="AJ27" s="231">
        <f>'2.) Profit &amp; loss (P&amp;L)'!AK22</f>
        <v>28</v>
      </c>
      <c r="AK27" s="231">
        <f>'2.) Profit &amp; loss (P&amp;L)'!AL22</f>
        <v>35</v>
      </c>
      <c r="AL27" s="231">
        <f>'2.) Profit &amp; loss (P&amp;L)'!AM22</f>
        <v>45</v>
      </c>
      <c r="AM27" s="231">
        <f>'2.) Profit &amp; loss (P&amp;L)'!AN22</f>
        <v>50</v>
      </c>
      <c r="AN27" s="231">
        <f>'2.) Profit &amp; loss (P&amp;L)'!AO22</f>
        <v>60</v>
      </c>
      <c r="AO27" s="231">
        <f>'2.) Profit &amp; loss (P&amp;L)'!AP22</f>
        <v>80</v>
      </c>
      <c r="AP27" s="339">
        <f>'2.) Profit &amp; loss (P&amp;L)'!AQ22</f>
        <v>385</v>
      </c>
    </row>
    <row r="28" spans="2:42" hidden="1" outlineLevel="1" x14ac:dyDescent="0.2">
      <c r="B28" s="338">
        <f>'2.) Profit &amp; loss (P&amp;L)'!B23</f>
        <v>0</v>
      </c>
      <c r="C28" s="326" t="str">
        <f>'2.) Profit &amp; loss (P&amp;L)'!C23</f>
        <v xml:space="preserve"> x Price per unit</v>
      </c>
      <c r="D28" s="231">
        <f>'2.) Profit &amp; loss (P&amp;L)'!E23</f>
        <v>0</v>
      </c>
      <c r="E28" s="231">
        <f>'2.) Profit &amp; loss (P&amp;L)'!F23</f>
        <v>0</v>
      </c>
      <c r="F28" s="231">
        <f>'2.) Profit &amp; loss (P&amp;L)'!G23</f>
        <v>0</v>
      </c>
      <c r="G28" s="231">
        <f>'2.) Profit &amp; loss (P&amp;L)'!H23</f>
        <v>0</v>
      </c>
      <c r="H28" s="231">
        <f>'2.) Profit &amp; loss (P&amp;L)'!I23</f>
        <v>0</v>
      </c>
      <c r="I28" s="231">
        <f>'2.) Profit &amp; loss (P&amp;L)'!J23</f>
        <v>0</v>
      </c>
      <c r="J28" s="231">
        <f>'2.) Profit &amp; loss (P&amp;L)'!K23</f>
        <v>0</v>
      </c>
      <c r="K28" s="231">
        <f>'2.) Profit &amp; loss (P&amp;L)'!L23</f>
        <v>0</v>
      </c>
      <c r="L28" s="231">
        <f>'2.) Profit &amp; loss (P&amp;L)'!M23</f>
        <v>0</v>
      </c>
      <c r="M28" s="231">
        <f>'2.) Profit &amp; loss (P&amp;L)'!N23</f>
        <v>0</v>
      </c>
      <c r="N28" s="231">
        <f>'2.) Profit &amp; loss (P&amp;L)'!O23</f>
        <v>0</v>
      </c>
      <c r="O28" s="231">
        <f>'2.) Profit &amp; loss (P&amp;L)'!P23</f>
        <v>0</v>
      </c>
      <c r="P28" s="231"/>
      <c r="Q28" s="231">
        <f>'2.) Profit &amp; loss (P&amp;L)'!R23</f>
        <v>0</v>
      </c>
      <c r="R28" s="231">
        <f>'2.) Profit &amp; loss (P&amp;L)'!S23</f>
        <v>0</v>
      </c>
      <c r="S28" s="231">
        <f>'2.) Profit &amp; loss (P&amp;L)'!T23</f>
        <v>0</v>
      </c>
      <c r="T28" s="231">
        <f>'2.) Profit &amp; loss (P&amp;L)'!U23</f>
        <v>0</v>
      </c>
      <c r="U28" s="231">
        <f>'2.) Profit &amp; loss (P&amp;L)'!V23</f>
        <v>200</v>
      </c>
      <c r="V28" s="231">
        <f>'2.) Profit &amp; loss (P&amp;L)'!W23</f>
        <v>200</v>
      </c>
      <c r="W28" s="231">
        <f>'2.) Profit &amp; loss (P&amp;L)'!X23</f>
        <v>200</v>
      </c>
      <c r="X28" s="231">
        <f>'2.) Profit &amp; loss (P&amp;L)'!Y23</f>
        <v>230</v>
      </c>
      <c r="Y28" s="231">
        <f>'2.) Profit &amp; loss (P&amp;L)'!Z23</f>
        <v>230</v>
      </c>
      <c r="Z28" s="231">
        <f>'2.) Profit &amp; loss (P&amp;L)'!AA23</f>
        <v>230</v>
      </c>
      <c r="AA28" s="231">
        <f>'2.) Profit &amp; loss (P&amp;L)'!AB23</f>
        <v>230</v>
      </c>
      <c r="AB28" s="231">
        <f>'2.) Profit &amp; loss (P&amp;L)'!AC23</f>
        <v>230</v>
      </c>
      <c r="AC28" s="231"/>
      <c r="AD28" s="231">
        <f>'2.) Profit &amp; loss (P&amp;L)'!AE23</f>
        <v>290</v>
      </c>
      <c r="AE28" s="231">
        <f>'2.) Profit &amp; loss (P&amp;L)'!AF23</f>
        <v>290</v>
      </c>
      <c r="AF28" s="231">
        <f>'2.) Profit &amp; loss (P&amp;L)'!AG23</f>
        <v>290</v>
      </c>
      <c r="AG28" s="231">
        <f>'2.) Profit &amp; loss (P&amp;L)'!AH23</f>
        <v>290</v>
      </c>
      <c r="AH28" s="231">
        <f>'2.) Profit &amp; loss (P&amp;L)'!AI23</f>
        <v>290</v>
      </c>
      <c r="AI28" s="231">
        <f>'2.) Profit &amp; loss (P&amp;L)'!AJ23</f>
        <v>290</v>
      </c>
      <c r="AJ28" s="231">
        <f>'2.) Profit &amp; loss (P&amp;L)'!AK23</f>
        <v>290</v>
      </c>
      <c r="AK28" s="231">
        <f>'2.) Profit &amp; loss (P&amp;L)'!AL23</f>
        <v>290</v>
      </c>
      <c r="AL28" s="231">
        <f>'2.) Profit &amp; loss (P&amp;L)'!AM23</f>
        <v>290</v>
      </c>
      <c r="AM28" s="231">
        <f>'2.) Profit &amp; loss (P&amp;L)'!AN23</f>
        <v>290</v>
      </c>
      <c r="AN28" s="231">
        <f>'2.) Profit &amp; loss (P&amp;L)'!AO23</f>
        <v>290</v>
      </c>
      <c r="AO28" s="231">
        <f>'2.) Profit &amp; loss (P&amp;L)'!AP23</f>
        <v>290</v>
      </c>
      <c r="AP28" s="340"/>
    </row>
    <row r="29" spans="2:42" hidden="1" outlineLevel="1" x14ac:dyDescent="0.2">
      <c r="B29" s="338">
        <f>'2.) Profit &amp; loss (P&amp;L)'!B24</f>
        <v>0</v>
      </c>
      <c r="C29" s="326" t="str">
        <f>'2.) Profit &amp; loss (P&amp;L)'!C24</f>
        <v xml:space="preserve"> = Turnover "WalletSound"</v>
      </c>
      <c r="D29" s="231">
        <f>'2.) Profit &amp; loss (P&amp;L)'!E24</f>
        <v>0</v>
      </c>
      <c r="E29" s="231">
        <f>'2.) Profit &amp; loss (P&amp;L)'!F24</f>
        <v>0</v>
      </c>
      <c r="F29" s="231">
        <f>'2.) Profit &amp; loss (P&amp;L)'!G24</f>
        <v>0</v>
      </c>
      <c r="G29" s="231">
        <f>'2.) Profit &amp; loss (P&amp;L)'!H24</f>
        <v>0</v>
      </c>
      <c r="H29" s="231">
        <f>'2.) Profit &amp; loss (P&amp;L)'!I24</f>
        <v>0</v>
      </c>
      <c r="I29" s="231">
        <f>'2.) Profit &amp; loss (P&amp;L)'!J24</f>
        <v>0</v>
      </c>
      <c r="J29" s="231">
        <f>'2.) Profit &amp; loss (P&amp;L)'!K24</f>
        <v>0</v>
      </c>
      <c r="K29" s="231">
        <f>'2.) Profit &amp; loss (P&amp;L)'!L24</f>
        <v>0</v>
      </c>
      <c r="L29" s="231">
        <f>'2.) Profit &amp; loss (P&amp;L)'!M24</f>
        <v>0</v>
      </c>
      <c r="M29" s="231">
        <f>'2.) Profit &amp; loss (P&amp;L)'!N24</f>
        <v>0</v>
      </c>
      <c r="N29" s="231">
        <f>'2.) Profit &amp; loss (P&amp;L)'!O24</f>
        <v>0</v>
      </c>
      <c r="O29" s="231">
        <f>'2.) Profit &amp; loss (P&amp;L)'!P24</f>
        <v>0</v>
      </c>
      <c r="P29" s="231">
        <f>'2.) Profit &amp; loss (P&amp;L)'!Q24</f>
        <v>0</v>
      </c>
      <c r="Q29" s="231">
        <f>'2.) Profit &amp; loss (P&amp;L)'!R24</f>
        <v>0</v>
      </c>
      <c r="R29" s="231">
        <f>'2.) Profit &amp; loss (P&amp;L)'!S24</f>
        <v>0</v>
      </c>
      <c r="S29" s="231">
        <f>'2.) Profit &amp; loss (P&amp;L)'!T24</f>
        <v>0</v>
      </c>
      <c r="T29" s="231">
        <f>'2.) Profit &amp; loss (P&amp;L)'!U24</f>
        <v>0</v>
      </c>
      <c r="U29" s="231">
        <f>'2.) Profit &amp; loss (P&amp;L)'!V24</f>
        <v>1000</v>
      </c>
      <c r="V29" s="231">
        <f>'2.) Profit &amp; loss (P&amp;L)'!W24</f>
        <v>600</v>
      </c>
      <c r="W29" s="231">
        <f>'2.) Profit &amp; loss (P&amp;L)'!X24</f>
        <v>600</v>
      </c>
      <c r="X29" s="231">
        <f>'2.) Profit &amp; loss (P&amp;L)'!Y24</f>
        <v>1150</v>
      </c>
      <c r="Y29" s="231">
        <f>'2.) Profit &amp; loss (P&amp;L)'!Z24</f>
        <v>1150</v>
      </c>
      <c r="Z29" s="231">
        <f>'2.) Profit &amp; loss (P&amp;L)'!AA24</f>
        <v>1610</v>
      </c>
      <c r="AA29" s="231">
        <f>'2.) Profit &amp; loss (P&amp;L)'!AB24</f>
        <v>2300</v>
      </c>
      <c r="AB29" s="231">
        <f>'2.) Profit &amp; loss (P&amp;L)'!AC24</f>
        <v>2300</v>
      </c>
      <c r="AC29" s="231">
        <f>'2.) Profit &amp; loss (P&amp;L)'!AD24</f>
        <v>10710</v>
      </c>
      <c r="AD29" s="231">
        <f>'2.) Profit &amp; loss (P&amp;L)'!AE24</f>
        <v>1450</v>
      </c>
      <c r="AE29" s="231">
        <f>'2.) Profit &amp; loss (P&amp;L)'!AF24</f>
        <v>2030</v>
      </c>
      <c r="AF29" s="231">
        <f>'2.) Profit &amp; loss (P&amp;L)'!AG24</f>
        <v>2900</v>
      </c>
      <c r="AG29" s="231">
        <f>'2.) Profit &amp; loss (P&amp;L)'!AH24</f>
        <v>4350</v>
      </c>
      <c r="AH29" s="231">
        <f>'2.) Profit &amp; loss (P&amp;L)'!AI24</f>
        <v>6380</v>
      </c>
      <c r="AI29" s="231">
        <f>'2.) Profit &amp; loss (P&amp;L)'!AJ24</f>
        <v>8120</v>
      </c>
      <c r="AJ29" s="231">
        <f>'2.) Profit &amp; loss (P&amp;L)'!AK24</f>
        <v>8120</v>
      </c>
      <c r="AK29" s="231">
        <f>'2.) Profit &amp; loss (P&amp;L)'!AL24</f>
        <v>10150</v>
      </c>
      <c r="AL29" s="231">
        <f>'2.) Profit &amp; loss (P&amp;L)'!AM24</f>
        <v>13050</v>
      </c>
      <c r="AM29" s="231">
        <f>'2.) Profit &amp; loss (P&amp;L)'!AN24</f>
        <v>14500</v>
      </c>
      <c r="AN29" s="231">
        <f>'2.) Profit &amp; loss (P&amp;L)'!AO24</f>
        <v>17400</v>
      </c>
      <c r="AO29" s="231">
        <f>'2.) Profit &amp; loss (P&amp;L)'!AP24</f>
        <v>23200</v>
      </c>
      <c r="AP29" s="340">
        <f>'2.) Profit &amp; loss (P&amp;L)'!AQ24</f>
        <v>111650</v>
      </c>
    </row>
    <row r="30" spans="2:42" hidden="1" outlineLevel="1" x14ac:dyDescent="0.2">
      <c r="B30" s="338">
        <f>'2.) Profit &amp; loss (P&amp;L)'!B25</f>
        <v>0</v>
      </c>
      <c r="C30" s="326" t="str">
        <f>'2.) Profit &amp; loss (P&amp;L)'!C25</f>
        <v>Value-added tax</v>
      </c>
      <c r="D30" s="231">
        <f>'2.) Profit &amp; loss (P&amp;L)'!E25</f>
        <v>0</v>
      </c>
      <c r="E30" s="231">
        <f>'2.) Profit &amp; loss (P&amp;L)'!F25</f>
        <v>0</v>
      </c>
      <c r="F30" s="231">
        <f>'2.) Profit &amp; loss (P&amp;L)'!G25</f>
        <v>0</v>
      </c>
      <c r="G30" s="231">
        <f>'2.) Profit &amp; loss (P&amp;L)'!H25</f>
        <v>0</v>
      </c>
      <c r="H30" s="231">
        <f>'2.) Profit &amp; loss (P&amp;L)'!I25</f>
        <v>0</v>
      </c>
      <c r="I30" s="231">
        <f>'2.) Profit &amp; loss (P&amp;L)'!J25</f>
        <v>0</v>
      </c>
      <c r="J30" s="231">
        <f>'2.) Profit &amp; loss (P&amp;L)'!K25</f>
        <v>0</v>
      </c>
      <c r="K30" s="231">
        <f>'2.) Profit &amp; loss (P&amp;L)'!L25</f>
        <v>0</v>
      </c>
      <c r="L30" s="231">
        <f>'2.) Profit &amp; loss (P&amp;L)'!M25</f>
        <v>0</v>
      </c>
      <c r="M30" s="231">
        <f>'2.) Profit &amp; loss (P&amp;L)'!N25</f>
        <v>0</v>
      </c>
      <c r="N30" s="231">
        <f>'2.) Profit &amp; loss (P&amp;L)'!O25</f>
        <v>0</v>
      </c>
      <c r="O30" s="231">
        <f>'2.) Profit &amp; loss (P&amp;L)'!P25</f>
        <v>0</v>
      </c>
      <c r="P30" s="231">
        <f>'2.) Profit &amp; loss (P&amp;L)'!Q25</f>
        <v>0</v>
      </c>
      <c r="Q30" s="231">
        <f>'2.) Profit &amp; loss (P&amp;L)'!R25</f>
        <v>0</v>
      </c>
      <c r="R30" s="231">
        <f>'2.) Profit &amp; loss (P&amp;L)'!S25</f>
        <v>0</v>
      </c>
      <c r="S30" s="231">
        <f>'2.) Profit &amp; loss (P&amp;L)'!T25</f>
        <v>0</v>
      </c>
      <c r="T30" s="231">
        <f>'2.) Profit &amp; loss (P&amp;L)'!U25</f>
        <v>0</v>
      </c>
      <c r="U30" s="231">
        <f>'2.) Profit &amp; loss (P&amp;L)'!V25</f>
        <v>190</v>
      </c>
      <c r="V30" s="231">
        <f>'2.) Profit &amp; loss (P&amp;L)'!W25</f>
        <v>114</v>
      </c>
      <c r="W30" s="231">
        <f>'2.) Profit &amp; loss (P&amp;L)'!X25</f>
        <v>114</v>
      </c>
      <c r="X30" s="231">
        <f>'2.) Profit &amp; loss (P&amp;L)'!Y25</f>
        <v>218.5</v>
      </c>
      <c r="Y30" s="231">
        <f>'2.) Profit &amp; loss (P&amp;L)'!Z25</f>
        <v>218.5</v>
      </c>
      <c r="Z30" s="231">
        <f>'2.) Profit &amp; loss (P&amp;L)'!AA25</f>
        <v>305.89999999999998</v>
      </c>
      <c r="AA30" s="231">
        <f>'2.) Profit &amp; loss (P&amp;L)'!AB25</f>
        <v>437</v>
      </c>
      <c r="AB30" s="231">
        <f>'2.) Profit &amp; loss (P&amp;L)'!AC25</f>
        <v>437</v>
      </c>
      <c r="AC30" s="231">
        <f>'2.) Profit &amp; loss (P&amp;L)'!AD25</f>
        <v>2034.9</v>
      </c>
      <c r="AD30" s="231">
        <f>'2.) Profit &amp; loss (P&amp;L)'!AE25</f>
        <v>275.5</v>
      </c>
      <c r="AE30" s="231">
        <f>'2.) Profit &amp; loss (P&amp;L)'!AF25</f>
        <v>385.7</v>
      </c>
      <c r="AF30" s="231">
        <f>'2.) Profit &amp; loss (P&amp;L)'!AG25</f>
        <v>551</v>
      </c>
      <c r="AG30" s="231">
        <f>'2.) Profit &amp; loss (P&amp;L)'!AH25</f>
        <v>826.5</v>
      </c>
      <c r="AH30" s="231">
        <f>'2.) Profit &amp; loss (P&amp;L)'!AI25</f>
        <v>1212.2</v>
      </c>
      <c r="AI30" s="231">
        <f>'2.) Profit &amp; loss (P&amp;L)'!AJ25</f>
        <v>1542.8</v>
      </c>
      <c r="AJ30" s="231">
        <f>'2.) Profit &amp; loss (P&amp;L)'!AK25</f>
        <v>1542.8</v>
      </c>
      <c r="AK30" s="231">
        <f>'2.) Profit &amp; loss (P&amp;L)'!AL25</f>
        <v>1928.5</v>
      </c>
      <c r="AL30" s="231">
        <f>'2.) Profit &amp; loss (P&amp;L)'!AM25</f>
        <v>2479.5</v>
      </c>
      <c r="AM30" s="231">
        <f>'2.) Profit &amp; loss (P&amp;L)'!AN25</f>
        <v>2755</v>
      </c>
      <c r="AN30" s="231">
        <f>'2.) Profit &amp; loss (P&amp;L)'!AO25</f>
        <v>3306</v>
      </c>
      <c r="AO30" s="231">
        <f>'2.) Profit &amp; loss (P&amp;L)'!AP25</f>
        <v>4408</v>
      </c>
      <c r="AP30" s="340">
        <f>'2.) Profit &amp; loss (P&amp;L)'!AQ25</f>
        <v>21213.5</v>
      </c>
    </row>
    <row r="31" spans="2:42" hidden="1" outlineLevel="1" x14ac:dyDescent="0.2">
      <c r="B31" s="336" t="str">
        <f>'2.) Profit &amp; loss (P&amp;L)'!B26</f>
        <v>"BellySound"</v>
      </c>
      <c r="C31" s="327"/>
      <c r="D31" s="528"/>
      <c r="E31" s="529"/>
      <c r="F31" s="529"/>
      <c r="G31" s="529"/>
      <c r="H31" s="529"/>
      <c r="I31" s="529"/>
      <c r="J31" s="529"/>
      <c r="K31" s="529"/>
      <c r="L31" s="529"/>
      <c r="M31" s="529"/>
      <c r="N31" s="529"/>
      <c r="O31" s="530"/>
      <c r="P31" s="215"/>
      <c r="Q31" s="63"/>
      <c r="R31" s="473"/>
      <c r="S31" s="445"/>
      <c r="T31" s="445"/>
      <c r="U31" s="445"/>
      <c r="V31" s="445"/>
      <c r="W31" s="445"/>
      <c r="X31" s="445"/>
      <c r="Y31" s="445"/>
      <c r="Z31" s="445"/>
      <c r="AA31" s="445"/>
      <c r="AB31" s="445"/>
      <c r="AC31" s="446"/>
      <c r="AD31" s="63"/>
      <c r="AE31" s="473"/>
      <c r="AF31" s="445"/>
      <c r="AG31" s="445"/>
      <c r="AH31" s="445"/>
      <c r="AI31" s="445"/>
      <c r="AJ31" s="445"/>
      <c r="AK31" s="445"/>
      <c r="AL31" s="445"/>
      <c r="AM31" s="445"/>
      <c r="AN31" s="445"/>
      <c r="AO31" s="445"/>
      <c r="AP31" s="527"/>
    </row>
    <row r="32" spans="2:42" hidden="1" outlineLevel="1" x14ac:dyDescent="0.2">
      <c r="B32" s="338">
        <f>'2.) Profit &amp; loss (P&amp;L)'!B27</f>
        <v>0</v>
      </c>
      <c r="C32" s="326" t="str">
        <f>'2.) Profit &amp; loss (P&amp;L)'!C27</f>
        <v>Customers</v>
      </c>
      <c r="D32" s="231">
        <f>'2.) Profit &amp; loss (P&amp;L)'!E27</f>
        <v>0</v>
      </c>
      <c r="E32" s="231">
        <f>'2.) Profit &amp; loss (P&amp;L)'!F27</f>
        <v>0</v>
      </c>
      <c r="F32" s="231">
        <f>'2.) Profit &amp; loss (P&amp;L)'!G27</f>
        <v>0</v>
      </c>
      <c r="G32" s="231">
        <f>'2.) Profit &amp; loss (P&amp;L)'!H27</f>
        <v>0</v>
      </c>
      <c r="H32" s="231">
        <f>'2.) Profit &amp; loss (P&amp;L)'!I27</f>
        <v>0</v>
      </c>
      <c r="I32" s="231">
        <f>'2.) Profit &amp; loss (P&amp;L)'!J27</f>
        <v>0</v>
      </c>
      <c r="J32" s="231">
        <f>'2.) Profit &amp; loss (P&amp;L)'!K27</f>
        <v>0</v>
      </c>
      <c r="K32" s="231">
        <f>'2.) Profit &amp; loss (P&amp;L)'!L27</f>
        <v>0</v>
      </c>
      <c r="L32" s="231">
        <f>'2.) Profit &amp; loss (P&amp;L)'!M27</f>
        <v>0</v>
      </c>
      <c r="M32" s="231">
        <f>'2.) Profit &amp; loss (P&amp;L)'!N27</f>
        <v>0</v>
      </c>
      <c r="N32" s="231">
        <f>'2.) Profit &amp; loss (P&amp;L)'!O27</f>
        <v>0</v>
      </c>
      <c r="O32" s="231">
        <f>'2.) Profit &amp; loss (P&amp;L)'!P27</f>
        <v>0</v>
      </c>
      <c r="P32" s="232">
        <f>'2.) Profit &amp; loss (P&amp;L)'!Q27</f>
        <v>0</v>
      </c>
      <c r="Q32" s="231">
        <f>'2.) Profit &amp; loss (P&amp;L)'!R27</f>
        <v>0</v>
      </c>
      <c r="R32" s="231">
        <f>'2.) Profit &amp; loss (P&amp;L)'!S27</f>
        <v>0</v>
      </c>
      <c r="S32" s="231">
        <f>'2.) Profit &amp; loss (P&amp;L)'!T27</f>
        <v>0</v>
      </c>
      <c r="T32" s="231">
        <f>'2.) Profit &amp; loss (P&amp;L)'!U27</f>
        <v>0</v>
      </c>
      <c r="U32" s="231">
        <f>'2.) Profit &amp; loss (P&amp;L)'!V27</f>
        <v>0</v>
      </c>
      <c r="V32" s="231">
        <f>'2.) Profit &amp; loss (P&amp;L)'!W27</f>
        <v>0</v>
      </c>
      <c r="W32" s="231">
        <f>'2.) Profit &amp; loss (P&amp;L)'!X27</f>
        <v>0</v>
      </c>
      <c r="X32" s="231">
        <f>'2.) Profit &amp; loss (P&amp;L)'!Y27</f>
        <v>0</v>
      </c>
      <c r="Y32" s="231">
        <f>'2.) Profit &amp; loss (P&amp;L)'!Z27</f>
        <v>0</v>
      </c>
      <c r="Z32" s="231">
        <f>'2.) Profit &amp; loss (P&amp;L)'!AA27</f>
        <v>0</v>
      </c>
      <c r="AA32" s="231">
        <f>'2.) Profit &amp; loss (P&amp;L)'!AB27</f>
        <v>5</v>
      </c>
      <c r="AB32" s="231">
        <f>'2.) Profit &amp; loss (P&amp;L)'!AC27</f>
        <v>5</v>
      </c>
      <c r="AC32" s="232">
        <f>'2.) Profit &amp; loss (P&amp;L)'!AD27</f>
        <v>10</v>
      </c>
      <c r="AD32" s="231">
        <f>'2.) Profit &amp; loss (P&amp;L)'!AE26</f>
        <v>0</v>
      </c>
      <c r="AE32" s="231">
        <f>'2.) Profit &amp; loss (P&amp;L)'!AF26</f>
        <v>0</v>
      </c>
      <c r="AF32" s="231">
        <f>'2.) Profit &amp; loss (P&amp;L)'!AG26</f>
        <v>0</v>
      </c>
      <c r="AG32" s="231">
        <f>'2.) Profit &amp; loss (P&amp;L)'!AH26</f>
        <v>0</v>
      </c>
      <c r="AH32" s="231">
        <f>'2.) Profit &amp; loss (P&amp;L)'!AI26</f>
        <v>0</v>
      </c>
      <c r="AI32" s="231">
        <f>'2.) Profit &amp; loss (P&amp;L)'!AJ26</f>
        <v>0</v>
      </c>
      <c r="AJ32" s="231">
        <f>'2.) Profit &amp; loss (P&amp;L)'!AK26</f>
        <v>0</v>
      </c>
      <c r="AK32" s="231">
        <f>'2.) Profit &amp; loss (P&amp;L)'!AL26</f>
        <v>0</v>
      </c>
      <c r="AL32" s="231">
        <f>'2.) Profit &amp; loss (P&amp;L)'!AM26</f>
        <v>0</v>
      </c>
      <c r="AM32" s="231">
        <f>'2.) Profit &amp; loss (P&amp;L)'!AN26</f>
        <v>0</v>
      </c>
      <c r="AN32" s="231">
        <f>'2.) Profit &amp; loss (P&amp;L)'!AO26</f>
        <v>0</v>
      </c>
      <c r="AO32" s="231">
        <f>'2.) Profit &amp; loss (P&amp;L)'!AP26</f>
        <v>0</v>
      </c>
      <c r="AP32" s="339">
        <f>'2.) Profit &amp; loss (P&amp;L)'!AQ27</f>
        <v>0</v>
      </c>
    </row>
    <row r="33" spans="2:42" hidden="1" outlineLevel="1" x14ac:dyDescent="0.2">
      <c r="B33" s="338">
        <f>'2.) Profit &amp; loss (P&amp;L)'!B28</f>
        <v>0</v>
      </c>
      <c r="C33" s="326" t="str">
        <f>'2.) Profit &amp; loss (P&amp;L)'!C28</f>
        <v xml:space="preserve">   Sold amount</v>
      </c>
      <c r="D33" s="231">
        <f>'2.) Profit &amp; loss (P&amp;L)'!E28</f>
        <v>0</v>
      </c>
      <c r="E33" s="231">
        <f>'2.) Profit &amp; loss (P&amp;L)'!F28</f>
        <v>0</v>
      </c>
      <c r="F33" s="231">
        <f>'2.) Profit &amp; loss (P&amp;L)'!G28</f>
        <v>0</v>
      </c>
      <c r="G33" s="231">
        <f>'2.) Profit &amp; loss (P&amp;L)'!H28</f>
        <v>0</v>
      </c>
      <c r="H33" s="231">
        <f>'2.) Profit &amp; loss (P&amp;L)'!I28</f>
        <v>0</v>
      </c>
      <c r="I33" s="231">
        <f>'2.) Profit &amp; loss (P&amp;L)'!J28</f>
        <v>0</v>
      </c>
      <c r="J33" s="231">
        <f>'2.) Profit &amp; loss (P&amp;L)'!K28</f>
        <v>0</v>
      </c>
      <c r="K33" s="231">
        <f>'2.) Profit &amp; loss (P&amp;L)'!L28</f>
        <v>0</v>
      </c>
      <c r="L33" s="231">
        <f>'2.) Profit &amp; loss (P&amp;L)'!M28</f>
        <v>0</v>
      </c>
      <c r="M33" s="231">
        <f>'2.) Profit &amp; loss (P&amp;L)'!N28</f>
        <v>0</v>
      </c>
      <c r="N33" s="231">
        <f>'2.) Profit &amp; loss (P&amp;L)'!O28</f>
        <v>0</v>
      </c>
      <c r="O33" s="231">
        <f>'2.) Profit &amp; loss (P&amp;L)'!P28</f>
        <v>0</v>
      </c>
      <c r="P33" s="232">
        <f>'2.) Profit &amp; loss (P&amp;L)'!Q28</f>
        <v>0</v>
      </c>
      <c r="Q33" s="231">
        <f>'2.) Profit &amp; loss (P&amp;L)'!R28</f>
        <v>0</v>
      </c>
      <c r="R33" s="231">
        <f>'2.) Profit &amp; loss (P&amp;L)'!S28</f>
        <v>0</v>
      </c>
      <c r="S33" s="231">
        <f>'2.) Profit &amp; loss (P&amp;L)'!T28</f>
        <v>0</v>
      </c>
      <c r="T33" s="231">
        <f>'2.) Profit &amp; loss (P&amp;L)'!U28</f>
        <v>0</v>
      </c>
      <c r="U33" s="231">
        <f>'2.) Profit &amp; loss (P&amp;L)'!V28</f>
        <v>0</v>
      </c>
      <c r="V33" s="231">
        <f>'2.) Profit &amp; loss (P&amp;L)'!W28</f>
        <v>0</v>
      </c>
      <c r="W33" s="231">
        <f>'2.) Profit &amp; loss (P&amp;L)'!X28</f>
        <v>0</v>
      </c>
      <c r="X33" s="231">
        <f>'2.) Profit &amp; loss (P&amp;L)'!Y28</f>
        <v>0</v>
      </c>
      <c r="Y33" s="231">
        <f>'2.) Profit &amp; loss (P&amp;L)'!Z28</f>
        <v>0</v>
      </c>
      <c r="Z33" s="231">
        <f>'2.) Profit &amp; loss (P&amp;L)'!AA28</f>
        <v>0</v>
      </c>
      <c r="AA33" s="231">
        <f>'2.) Profit &amp; loss (P&amp;L)'!AB28</f>
        <v>5</v>
      </c>
      <c r="AB33" s="231">
        <f>'2.) Profit &amp; loss (P&amp;L)'!AC28</f>
        <v>5</v>
      </c>
      <c r="AC33" s="232">
        <f>'2.) Profit &amp; loss (P&amp;L)'!AD28</f>
        <v>10</v>
      </c>
      <c r="AD33" s="231">
        <f>'2.) Profit &amp; loss (P&amp;L)'!AE27</f>
        <v>3</v>
      </c>
      <c r="AE33" s="231">
        <f>'2.) Profit &amp; loss (P&amp;L)'!AF27</f>
        <v>4</v>
      </c>
      <c r="AF33" s="231">
        <f>'2.) Profit &amp; loss (P&amp;L)'!AG27</f>
        <v>5</v>
      </c>
      <c r="AG33" s="231">
        <f>'2.) Profit &amp; loss (P&amp;L)'!AH27</f>
        <v>10</v>
      </c>
      <c r="AH33" s="231">
        <f>'2.) Profit &amp; loss (P&amp;L)'!AI27</f>
        <v>15</v>
      </c>
      <c r="AI33" s="231">
        <f>'2.) Profit &amp; loss (P&amp;L)'!AJ27</f>
        <v>22</v>
      </c>
      <c r="AJ33" s="231">
        <f>'2.) Profit &amp; loss (P&amp;L)'!AK27</f>
        <v>30</v>
      </c>
      <c r="AK33" s="231">
        <f>'2.) Profit &amp; loss (P&amp;L)'!AL27</f>
        <v>35</v>
      </c>
      <c r="AL33" s="231">
        <f>'2.) Profit &amp; loss (P&amp;L)'!AM27</f>
        <v>39</v>
      </c>
      <c r="AM33" s="231">
        <f>'2.) Profit &amp; loss (P&amp;L)'!AN27</f>
        <v>45</v>
      </c>
      <c r="AN33" s="231">
        <f>'2.) Profit &amp; loss (P&amp;L)'!AO27</f>
        <v>60</v>
      </c>
      <c r="AO33" s="231">
        <f>'2.) Profit &amp; loss (P&amp;L)'!AP27</f>
        <v>65</v>
      </c>
      <c r="AP33" s="339">
        <f>'2.) Profit &amp; loss (P&amp;L)'!AQ28</f>
        <v>333</v>
      </c>
    </row>
    <row r="34" spans="2:42" hidden="1" outlineLevel="1" x14ac:dyDescent="0.2">
      <c r="B34" s="338">
        <f>'2.) Profit &amp; loss (P&amp;L)'!B29</f>
        <v>0</v>
      </c>
      <c r="C34" s="326" t="str">
        <f>'2.) Profit &amp; loss (P&amp;L)'!C29</f>
        <v xml:space="preserve"> x Price per unit</v>
      </c>
      <c r="D34" s="231">
        <f>'2.) Profit &amp; loss (P&amp;L)'!E29</f>
        <v>0</v>
      </c>
      <c r="E34" s="231">
        <f>'2.) Profit &amp; loss (P&amp;L)'!F29</f>
        <v>0</v>
      </c>
      <c r="F34" s="231">
        <f>'2.) Profit &amp; loss (P&amp;L)'!G29</f>
        <v>0</v>
      </c>
      <c r="G34" s="231">
        <f>'2.) Profit &amp; loss (P&amp;L)'!H29</f>
        <v>0</v>
      </c>
      <c r="H34" s="231">
        <f>'2.) Profit &amp; loss (P&amp;L)'!I29</f>
        <v>0</v>
      </c>
      <c r="I34" s="231">
        <f>'2.) Profit &amp; loss (P&amp;L)'!J29</f>
        <v>0</v>
      </c>
      <c r="J34" s="231">
        <f>'2.) Profit &amp; loss (P&amp;L)'!K29</f>
        <v>0</v>
      </c>
      <c r="K34" s="231">
        <f>'2.) Profit &amp; loss (P&amp;L)'!L29</f>
        <v>0</v>
      </c>
      <c r="L34" s="231">
        <f>'2.) Profit &amp; loss (P&amp;L)'!M29</f>
        <v>0</v>
      </c>
      <c r="M34" s="231">
        <f>'2.) Profit &amp; loss (P&amp;L)'!N29</f>
        <v>0</v>
      </c>
      <c r="N34" s="231">
        <f>'2.) Profit &amp; loss (P&amp;L)'!O29</f>
        <v>0</v>
      </c>
      <c r="O34" s="231">
        <f>'2.) Profit &amp; loss (P&amp;L)'!P29</f>
        <v>0</v>
      </c>
      <c r="P34" s="231"/>
      <c r="Q34" s="231">
        <f>'2.) Profit &amp; loss (P&amp;L)'!R29</f>
        <v>0</v>
      </c>
      <c r="R34" s="231">
        <f>'2.) Profit &amp; loss (P&amp;L)'!S29</f>
        <v>0</v>
      </c>
      <c r="S34" s="231">
        <f>'2.) Profit &amp; loss (P&amp;L)'!T29</f>
        <v>0</v>
      </c>
      <c r="T34" s="231">
        <f>'2.) Profit &amp; loss (P&amp;L)'!U29</f>
        <v>0</v>
      </c>
      <c r="U34" s="231">
        <f>'2.) Profit &amp; loss (P&amp;L)'!V29</f>
        <v>0</v>
      </c>
      <c r="V34" s="231">
        <f>'2.) Profit &amp; loss (P&amp;L)'!W29</f>
        <v>0</v>
      </c>
      <c r="W34" s="231">
        <f>'2.) Profit &amp; loss (P&amp;L)'!X29</f>
        <v>0</v>
      </c>
      <c r="X34" s="231">
        <f>'2.) Profit &amp; loss (P&amp;L)'!Y29</f>
        <v>0</v>
      </c>
      <c r="Y34" s="231">
        <f>'2.) Profit &amp; loss (P&amp;L)'!Z29</f>
        <v>0</v>
      </c>
      <c r="Z34" s="231">
        <f>'2.) Profit &amp; loss (P&amp;L)'!AA29</f>
        <v>0</v>
      </c>
      <c r="AA34" s="231">
        <f>'2.) Profit &amp; loss (P&amp;L)'!AB29</f>
        <v>230</v>
      </c>
      <c r="AB34" s="231">
        <f>'2.) Profit &amp; loss (P&amp;L)'!AC29</f>
        <v>230</v>
      </c>
      <c r="AC34" s="231"/>
      <c r="AD34" s="231">
        <f>'2.) Profit &amp; loss (P&amp;L)'!AE29</f>
        <v>290</v>
      </c>
      <c r="AE34" s="231">
        <f>'2.) Profit &amp; loss (P&amp;L)'!AF29</f>
        <v>290</v>
      </c>
      <c r="AF34" s="231">
        <f>'2.) Profit &amp; loss (P&amp;L)'!AG29</f>
        <v>290</v>
      </c>
      <c r="AG34" s="231">
        <f>'2.) Profit &amp; loss (P&amp;L)'!AH29</f>
        <v>290</v>
      </c>
      <c r="AH34" s="231">
        <f>'2.) Profit &amp; loss (P&amp;L)'!AI29</f>
        <v>290</v>
      </c>
      <c r="AI34" s="231">
        <f>'2.) Profit &amp; loss (P&amp;L)'!AJ29</f>
        <v>290</v>
      </c>
      <c r="AJ34" s="231">
        <f>'2.) Profit &amp; loss (P&amp;L)'!AK29</f>
        <v>290</v>
      </c>
      <c r="AK34" s="231">
        <f>'2.) Profit &amp; loss (P&amp;L)'!AL29</f>
        <v>290</v>
      </c>
      <c r="AL34" s="231">
        <f>'2.) Profit &amp; loss (P&amp;L)'!AM29</f>
        <v>290</v>
      </c>
      <c r="AM34" s="231">
        <f>'2.) Profit &amp; loss (P&amp;L)'!AN29</f>
        <v>290</v>
      </c>
      <c r="AN34" s="231">
        <f>'2.) Profit &amp; loss (P&amp;L)'!AO29</f>
        <v>290</v>
      </c>
      <c r="AO34" s="231">
        <f>'2.) Profit &amp; loss (P&amp;L)'!AP29</f>
        <v>290</v>
      </c>
      <c r="AP34" s="340"/>
    </row>
    <row r="35" spans="2:42" hidden="1" outlineLevel="1" x14ac:dyDescent="0.2">
      <c r="B35" s="338">
        <f>'2.) Profit &amp; loss (P&amp;L)'!B30</f>
        <v>0</v>
      </c>
      <c r="C35" s="326" t="str">
        <f>'2.) Profit &amp; loss (P&amp;L)'!C30</f>
        <v xml:space="preserve"> = Turnover "BellySound"</v>
      </c>
      <c r="D35" s="231">
        <f>'2.) Profit &amp; loss (P&amp;L)'!E30</f>
        <v>0</v>
      </c>
      <c r="E35" s="231">
        <f>'2.) Profit &amp; loss (P&amp;L)'!F30</f>
        <v>0</v>
      </c>
      <c r="F35" s="231">
        <f>'2.) Profit &amp; loss (P&amp;L)'!G30</f>
        <v>0</v>
      </c>
      <c r="G35" s="231">
        <f>'2.) Profit &amp; loss (P&amp;L)'!H30</f>
        <v>0</v>
      </c>
      <c r="H35" s="231">
        <f>'2.) Profit &amp; loss (P&amp;L)'!I30</f>
        <v>0</v>
      </c>
      <c r="I35" s="231">
        <f>'2.) Profit &amp; loss (P&amp;L)'!J30</f>
        <v>0</v>
      </c>
      <c r="J35" s="231">
        <f>'2.) Profit &amp; loss (P&amp;L)'!K30</f>
        <v>0</v>
      </c>
      <c r="K35" s="231">
        <f>'2.) Profit &amp; loss (P&amp;L)'!L30</f>
        <v>0</v>
      </c>
      <c r="L35" s="231">
        <f>'2.) Profit &amp; loss (P&amp;L)'!M30</f>
        <v>0</v>
      </c>
      <c r="M35" s="231">
        <f>'2.) Profit &amp; loss (P&amp;L)'!N30</f>
        <v>0</v>
      </c>
      <c r="N35" s="231">
        <f>'2.) Profit &amp; loss (P&amp;L)'!O30</f>
        <v>0</v>
      </c>
      <c r="O35" s="231">
        <f>'2.) Profit &amp; loss (P&amp;L)'!P30</f>
        <v>0</v>
      </c>
      <c r="P35" s="231">
        <f>'2.) Profit &amp; loss (P&amp;L)'!Q30</f>
        <v>0</v>
      </c>
      <c r="Q35" s="231">
        <f>'2.) Profit &amp; loss (P&amp;L)'!R30</f>
        <v>0</v>
      </c>
      <c r="R35" s="231">
        <f>'2.) Profit &amp; loss (P&amp;L)'!S30</f>
        <v>0</v>
      </c>
      <c r="S35" s="231">
        <f>'2.) Profit &amp; loss (P&amp;L)'!T30</f>
        <v>0</v>
      </c>
      <c r="T35" s="231">
        <f>'2.) Profit &amp; loss (P&amp;L)'!U30</f>
        <v>0</v>
      </c>
      <c r="U35" s="231">
        <f>'2.) Profit &amp; loss (P&amp;L)'!V30</f>
        <v>0</v>
      </c>
      <c r="V35" s="231">
        <f>'2.) Profit &amp; loss (P&amp;L)'!W30</f>
        <v>0</v>
      </c>
      <c r="W35" s="231">
        <f>'2.) Profit &amp; loss (P&amp;L)'!X30</f>
        <v>0</v>
      </c>
      <c r="X35" s="231">
        <f>'2.) Profit &amp; loss (P&amp;L)'!Y30</f>
        <v>0</v>
      </c>
      <c r="Y35" s="231">
        <f>'2.) Profit &amp; loss (P&amp;L)'!Z30</f>
        <v>0</v>
      </c>
      <c r="Z35" s="231">
        <f>'2.) Profit &amp; loss (P&amp;L)'!AA30</f>
        <v>0</v>
      </c>
      <c r="AA35" s="231">
        <f>'2.) Profit &amp; loss (P&amp;L)'!AB30</f>
        <v>1150</v>
      </c>
      <c r="AB35" s="231">
        <f>'2.) Profit &amp; loss (P&amp;L)'!AC30</f>
        <v>1150</v>
      </c>
      <c r="AC35" s="231">
        <f>'2.) Profit &amp; loss (P&amp;L)'!AD30</f>
        <v>2300</v>
      </c>
      <c r="AD35" s="231">
        <f>'2.) Profit &amp; loss (P&amp;L)'!AE30</f>
        <v>870</v>
      </c>
      <c r="AE35" s="231">
        <f>'2.) Profit &amp; loss (P&amp;L)'!AF30</f>
        <v>1160</v>
      </c>
      <c r="AF35" s="231">
        <f>'2.) Profit &amp; loss (P&amp;L)'!AG30</f>
        <v>1450</v>
      </c>
      <c r="AG35" s="231">
        <f>'2.) Profit &amp; loss (P&amp;L)'!AH30</f>
        <v>2900</v>
      </c>
      <c r="AH35" s="231">
        <f>'2.) Profit &amp; loss (P&amp;L)'!AI30</f>
        <v>4350</v>
      </c>
      <c r="AI35" s="231">
        <f>'2.) Profit &amp; loss (P&amp;L)'!AJ30</f>
        <v>6380</v>
      </c>
      <c r="AJ35" s="231">
        <f>'2.) Profit &amp; loss (P&amp;L)'!AK30</f>
        <v>8700</v>
      </c>
      <c r="AK35" s="231">
        <f>'2.) Profit &amp; loss (P&amp;L)'!AL30</f>
        <v>10150</v>
      </c>
      <c r="AL35" s="231">
        <f>'2.) Profit &amp; loss (P&amp;L)'!AM30</f>
        <v>11310</v>
      </c>
      <c r="AM35" s="231">
        <f>'2.) Profit &amp; loss (P&amp;L)'!AN30</f>
        <v>13050</v>
      </c>
      <c r="AN35" s="231">
        <f>'2.) Profit &amp; loss (P&amp;L)'!AO30</f>
        <v>17400</v>
      </c>
      <c r="AO35" s="231">
        <f>'2.) Profit &amp; loss (P&amp;L)'!AP30</f>
        <v>18850</v>
      </c>
      <c r="AP35" s="340">
        <f>'2.) Profit &amp; loss (P&amp;L)'!AQ30</f>
        <v>96570</v>
      </c>
    </row>
    <row r="36" spans="2:42" hidden="1" outlineLevel="1" x14ac:dyDescent="0.2">
      <c r="B36" s="338">
        <f>'2.) Profit &amp; loss (P&amp;L)'!B31</f>
        <v>0</v>
      </c>
      <c r="C36" s="326" t="str">
        <f>'2.) Profit &amp; loss (P&amp;L)'!C31</f>
        <v>Value-added tax</v>
      </c>
      <c r="D36" s="231">
        <f>'2.) Profit &amp; loss (P&amp;L)'!E31</f>
        <v>0</v>
      </c>
      <c r="E36" s="231">
        <f>'2.) Profit &amp; loss (P&amp;L)'!F31</f>
        <v>0</v>
      </c>
      <c r="F36" s="231">
        <f>'2.) Profit &amp; loss (P&amp;L)'!G31</f>
        <v>0</v>
      </c>
      <c r="G36" s="231">
        <f>'2.) Profit &amp; loss (P&amp;L)'!H31</f>
        <v>0</v>
      </c>
      <c r="H36" s="231">
        <f>'2.) Profit &amp; loss (P&amp;L)'!I31</f>
        <v>0</v>
      </c>
      <c r="I36" s="231">
        <f>'2.) Profit &amp; loss (P&amp;L)'!J31</f>
        <v>0</v>
      </c>
      <c r="J36" s="231">
        <f>'2.) Profit &amp; loss (P&amp;L)'!K31</f>
        <v>0</v>
      </c>
      <c r="K36" s="231">
        <f>'2.) Profit &amp; loss (P&amp;L)'!L31</f>
        <v>0</v>
      </c>
      <c r="L36" s="231">
        <f>'2.) Profit &amp; loss (P&amp;L)'!M31</f>
        <v>0</v>
      </c>
      <c r="M36" s="231">
        <f>'2.) Profit &amp; loss (P&amp;L)'!N31</f>
        <v>0</v>
      </c>
      <c r="N36" s="231">
        <f>'2.) Profit &amp; loss (P&amp;L)'!O31</f>
        <v>0</v>
      </c>
      <c r="O36" s="231">
        <f>'2.) Profit &amp; loss (P&amp;L)'!P31</f>
        <v>0</v>
      </c>
      <c r="P36" s="231">
        <f>'2.) Profit &amp; loss (P&amp;L)'!Q31</f>
        <v>0</v>
      </c>
      <c r="Q36" s="231">
        <f>'2.) Profit &amp; loss (P&amp;L)'!R31</f>
        <v>0</v>
      </c>
      <c r="R36" s="231">
        <f>'2.) Profit &amp; loss (P&amp;L)'!S31</f>
        <v>0</v>
      </c>
      <c r="S36" s="231">
        <f>'2.) Profit &amp; loss (P&amp;L)'!T31</f>
        <v>0</v>
      </c>
      <c r="T36" s="231">
        <f>'2.) Profit &amp; loss (P&amp;L)'!U31</f>
        <v>0</v>
      </c>
      <c r="U36" s="231">
        <f>'2.) Profit &amp; loss (P&amp;L)'!V31</f>
        <v>0</v>
      </c>
      <c r="V36" s="231">
        <f>'2.) Profit &amp; loss (P&amp;L)'!W31</f>
        <v>0</v>
      </c>
      <c r="W36" s="231">
        <f>'2.) Profit &amp; loss (P&amp;L)'!X31</f>
        <v>0</v>
      </c>
      <c r="X36" s="231">
        <f>'2.) Profit &amp; loss (P&amp;L)'!Y31</f>
        <v>0</v>
      </c>
      <c r="Y36" s="231">
        <f>'2.) Profit &amp; loss (P&amp;L)'!Z31</f>
        <v>0</v>
      </c>
      <c r="Z36" s="231">
        <f>'2.) Profit &amp; loss (P&amp;L)'!AA31</f>
        <v>0</v>
      </c>
      <c r="AA36" s="231">
        <f>'2.) Profit &amp; loss (P&amp;L)'!AB31</f>
        <v>218.5</v>
      </c>
      <c r="AB36" s="231">
        <f>'2.) Profit &amp; loss (P&amp;L)'!AC31</f>
        <v>218.5</v>
      </c>
      <c r="AC36" s="231">
        <f>'2.) Profit &amp; loss (P&amp;L)'!AD31</f>
        <v>437</v>
      </c>
      <c r="AD36" s="231">
        <f>'2.) Profit &amp; loss (P&amp;L)'!AE31</f>
        <v>165.3</v>
      </c>
      <c r="AE36" s="231">
        <f>'2.) Profit &amp; loss (P&amp;L)'!AF31</f>
        <v>220.4</v>
      </c>
      <c r="AF36" s="231">
        <f>'2.) Profit &amp; loss (P&amp;L)'!AG31</f>
        <v>275.5</v>
      </c>
      <c r="AG36" s="231">
        <f>'2.) Profit &amp; loss (P&amp;L)'!AH31</f>
        <v>551</v>
      </c>
      <c r="AH36" s="231">
        <f>'2.) Profit &amp; loss (P&amp;L)'!AI31</f>
        <v>826.5</v>
      </c>
      <c r="AI36" s="231">
        <f>'2.) Profit &amp; loss (P&amp;L)'!AJ31</f>
        <v>1212.2</v>
      </c>
      <c r="AJ36" s="231">
        <f>'2.) Profit &amp; loss (P&amp;L)'!AK31</f>
        <v>1653</v>
      </c>
      <c r="AK36" s="231">
        <f>'2.) Profit &amp; loss (P&amp;L)'!AL31</f>
        <v>1928.5</v>
      </c>
      <c r="AL36" s="231">
        <f>'2.) Profit &amp; loss (P&amp;L)'!AM31</f>
        <v>2148.9</v>
      </c>
      <c r="AM36" s="231">
        <f>'2.) Profit &amp; loss (P&amp;L)'!AN31</f>
        <v>2479.5</v>
      </c>
      <c r="AN36" s="231">
        <f>'2.) Profit &amp; loss (P&amp;L)'!AO31</f>
        <v>3306</v>
      </c>
      <c r="AO36" s="231">
        <f>'2.) Profit &amp; loss (P&amp;L)'!AP31</f>
        <v>3581.5</v>
      </c>
      <c r="AP36" s="340">
        <f>'2.) Profit &amp; loss (P&amp;L)'!AQ31</f>
        <v>18348.3</v>
      </c>
    </row>
    <row r="37" spans="2:42" s="64" customFormat="1" hidden="1" outlineLevel="1" x14ac:dyDescent="0.2">
      <c r="B37" s="301" t="str">
        <f>'2.) Profit &amp; loss (P&amp;L)'!B32</f>
        <v xml:space="preserve"> = Total value-added tax</v>
      </c>
      <c r="C37" s="285"/>
      <c r="D37" s="231">
        <f>'2.) Profit &amp; loss (P&amp;L)'!E32</f>
        <v>0</v>
      </c>
      <c r="E37" s="231">
        <f>'2.) Profit &amp; loss (P&amp;L)'!F32</f>
        <v>0</v>
      </c>
      <c r="F37" s="231">
        <f>'2.) Profit &amp; loss (P&amp;L)'!G32</f>
        <v>0</v>
      </c>
      <c r="G37" s="231">
        <f>'2.) Profit &amp; loss (P&amp;L)'!H32</f>
        <v>0</v>
      </c>
      <c r="H37" s="231">
        <f>'2.) Profit &amp; loss (P&amp;L)'!I32</f>
        <v>0</v>
      </c>
      <c r="I37" s="231">
        <f>'2.) Profit &amp; loss (P&amp;L)'!J32</f>
        <v>0</v>
      </c>
      <c r="J37" s="231">
        <f>'2.) Profit &amp; loss (P&amp;L)'!K32</f>
        <v>0</v>
      </c>
      <c r="K37" s="231">
        <f>'2.) Profit &amp; loss (P&amp;L)'!L32</f>
        <v>0</v>
      </c>
      <c r="L37" s="231">
        <f>'2.) Profit &amp; loss (P&amp;L)'!M32</f>
        <v>0</v>
      </c>
      <c r="M37" s="231">
        <f>'2.) Profit &amp; loss (P&amp;L)'!N32</f>
        <v>0</v>
      </c>
      <c r="N37" s="231">
        <f>'2.) Profit &amp; loss (P&amp;L)'!O32</f>
        <v>114</v>
      </c>
      <c r="O37" s="231">
        <f>'2.) Profit &amp; loss (P&amp;L)'!P32</f>
        <v>570</v>
      </c>
      <c r="P37" s="231">
        <f>'2.) Profit &amp; loss (P&amp;L)'!Q32</f>
        <v>684</v>
      </c>
      <c r="Q37" s="231">
        <f>'2.) Profit &amp; loss (P&amp;L)'!R32</f>
        <v>114</v>
      </c>
      <c r="R37" s="231">
        <f>'2.) Profit &amp; loss (P&amp;L)'!S32</f>
        <v>190</v>
      </c>
      <c r="S37" s="231">
        <f>'2.) Profit &amp; loss (P&amp;L)'!T32</f>
        <v>266</v>
      </c>
      <c r="T37" s="231">
        <f>'2.) Profit &amp; loss (P&amp;L)'!U32</f>
        <v>266</v>
      </c>
      <c r="U37" s="231">
        <f>'2.) Profit &amp; loss (P&amp;L)'!V32</f>
        <v>570</v>
      </c>
      <c r="V37" s="231">
        <f>'2.) Profit &amp; loss (P&amp;L)'!W32</f>
        <v>494</v>
      </c>
      <c r="W37" s="231">
        <f>'2.) Profit &amp; loss (P&amp;L)'!X32</f>
        <v>570</v>
      </c>
      <c r="X37" s="231">
        <f>'2.) Profit &amp; loss (P&amp;L)'!Y32</f>
        <v>830.3</v>
      </c>
      <c r="Y37" s="231">
        <f>'2.) Profit &amp; loss (P&amp;L)'!Z32</f>
        <v>917.7</v>
      </c>
      <c r="Z37" s="231">
        <f>'2.) Profit &amp; loss (P&amp;L)'!AA32</f>
        <v>1092.5</v>
      </c>
      <c r="AA37" s="231">
        <f>'2.) Profit &amp; loss (P&amp;L)'!AB32</f>
        <v>1616.9</v>
      </c>
      <c r="AB37" s="231">
        <f>'2.) Profit &amp; loss (P&amp;L)'!AC32</f>
        <v>1966.5</v>
      </c>
      <c r="AC37" s="231">
        <f>'2.) Profit &amp; loss (P&amp;L)'!AD32</f>
        <v>8893.9</v>
      </c>
      <c r="AD37" s="231">
        <f>'2.) Profit &amp; loss (P&amp;L)'!AE32</f>
        <v>1267.3</v>
      </c>
      <c r="AE37" s="231">
        <f>'2.) Profit &amp; loss (P&amp;L)'!AF32</f>
        <v>1432.6000000000001</v>
      </c>
      <c r="AF37" s="231">
        <f>'2.) Profit &amp; loss (P&amp;L)'!AG32</f>
        <v>1818.3000000000002</v>
      </c>
      <c r="AG37" s="231">
        <f>'2.) Profit &amp; loss (P&amp;L)'!AH32</f>
        <v>2644.8</v>
      </c>
      <c r="AH37" s="231">
        <f>'2.) Profit &amp; loss (P&amp;L)'!AI32</f>
        <v>3691.7</v>
      </c>
      <c r="AI37" s="231">
        <f>'2.) Profit &amp; loss (P&amp;L)'!AJ32</f>
        <v>4408</v>
      </c>
      <c r="AJ37" s="231">
        <f>'2.) Profit &amp; loss (P&amp;L)'!AK32</f>
        <v>5399.8</v>
      </c>
      <c r="AK37" s="231">
        <f>'2.) Profit &amp; loss (P&amp;L)'!AL32</f>
        <v>6887.5</v>
      </c>
      <c r="AL37" s="231">
        <f>'2.) Profit &amp; loss (P&amp;L)'!AM32</f>
        <v>8485.4</v>
      </c>
      <c r="AM37" s="231">
        <f>'2.) Profit &amp; loss (P&amp;L)'!AN32</f>
        <v>10193.5</v>
      </c>
      <c r="AN37" s="231">
        <f>'2.) Profit &amp; loss (P&amp;L)'!AO32</f>
        <v>13224</v>
      </c>
      <c r="AO37" s="231">
        <f>'2.) Profit &amp; loss (P&amp;L)'!AP32</f>
        <v>14601.5</v>
      </c>
      <c r="AP37" s="340">
        <f>'2.) Profit &amp; loss (P&amp;L)'!AQ32</f>
        <v>74054.399999999994</v>
      </c>
    </row>
    <row r="38" spans="2:42" s="64" customFormat="1" ht="17" hidden="1" outlineLevel="1" thickBot="1" x14ac:dyDescent="0.25">
      <c r="B38" s="301" t="str">
        <f>'2.) Profit &amp; loss (P&amp;L)'!B33</f>
        <v xml:space="preserve"> = Total revenues (excl. VAT)</v>
      </c>
      <c r="C38" s="285"/>
      <c r="D38" s="344">
        <f>'2.) Profit &amp; loss (P&amp;L)'!E33</f>
        <v>0</v>
      </c>
      <c r="E38" s="344">
        <f>'2.) Profit &amp; loss (P&amp;L)'!F33</f>
        <v>0</v>
      </c>
      <c r="F38" s="344">
        <f>'2.) Profit &amp; loss (P&amp;L)'!G33</f>
        <v>0</v>
      </c>
      <c r="G38" s="344">
        <f>'2.) Profit &amp; loss (P&amp;L)'!H33</f>
        <v>0</v>
      </c>
      <c r="H38" s="344">
        <f>'2.) Profit &amp; loss (P&amp;L)'!I33</f>
        <v>0</v>
      </c>
      <c r="I38" s="344">
        <f>'2.) Profit &amp; loss (P&amp;L)'!J33</f>
        <v>0</v>
      </c>
      <c r="J38" s="344">
        <f>'2.) Profit &amp; loss (P&amp;L)'!K33</f>
        <v>0</v>
      </c>
      <c r="K38" s="344">
        <f>'2.) Profit &amp; loss (P&amp;L)'!L33</f>
        <v>0</v>
      </c>
      <c r="L38" s="344">
        <f>'2.) Profit &amp; loss (P&amp;L)'!M33</f>
        <v>0</v>
      </c>
      <c r="M38" s="344">
        <f>'2.) Profit &amp; loss (P&amp;L)'!N33</f>
        <v>0</v>
      </c>
      <c r="N38" s="344">
        <f>'2.) Profit &amp; loss (P&amp;L)'!O33</f>
        <v>600</v>
      </c>
      <c r="O38" s="344">
        <f>'2.) Profit &amp; loss (P&amp;L)'!P33</f>
        <v>3000</v>
      </c>
      <c r="P38" s="234">
        <f>'2.) Profit &amp; loss (P&amp;L)'!Q33</f>
        <v>3600</v>
      </c>
      <c r="Q38" s="234">
        <f>'2.) Profit &amp; loss (P&amp;L)'!R33</f>
        <v>600</v>
      </c>
      <c r="R38" s="234">
        <f>'2.) Profit &amp; loss (P&amp;L)'!S33</f>
        <v>1000</v>
      </c>
      <c r="S38" s="234">
        <f>'2.) Profit &amp; loss (P&amp;L)'!T33</f>
        <v>1400</v>
      </c>
      <c r="T38" s="234">
        <f>'2.) Profit &amp; loss (P&amp;L)'!U33</f>
        <v>1400</v>
      </c>
      <c r="U38" s="234">
        <f>'2.) Profit &amp; loss (P&amp;L)'!V33</f>
        <v>3000</v>
      </c>
      <c r="V38" s="234">
        <f>'2.) Profit &amp; loss (P&amp;L)'!W33</f>
        <v>2600</v>
      </c>
      <c r="W38" s="234">
        <f>'2.) Profit &amp; loss (P&amp;L)'!X33</f>
        <v>3000</v>
      </c>
      <c r="X38" s="234">
        <f>'2.) Profit &amp; loss (P&amp;L)'!Y33</f>
        <v>4370</v>
      </c>
      <c r="Y38" s="234">
        <f>'2.) Profit &amp; loss (P&amp;L)'!Z33</f>
        <v>4830</v>
      </c>
      <c r="Z38" s="234">
        <f>'2.) Profit &amp; loss (P&amp;L)'!AA33</f>
        <v>5750</v>
      </c>
      <c r="AA38" s="234">
        <f>'2.) Profit &amp; loss (P&amp;L)'!AB33</f>
        <v>8510</v>
      </c>
      <c r="AB38" s="234">
        <f>'2.) Profit &amp; loss (P&amp;L)'!AC33</f>
        <v>10350</v>
      </c>
      <c r="AC38" s="234">
        <f>'2.) Profit &amp; loss (P&amp;L)'!AD33</f>
        <v>46810</v>
      </c>
      <c r="AD38" s="234">
        <f>'2.) Profit &amp; loss (P&amp;L)'!AE33</f>
        <v>6670</v>
      </c>
      <c r="AE38" s="234">
        <f>'2.) Profit &amp; loss (P&amp;L)'!AF33</f>
        <v>7540</v>
      </c>
      <c r="AF38" s="234">
        <f>'2.) Profit &amp; loss (P&amp;L)'!AG33</f>
        <v>9570</v>
      </c>
      <c r="AG38" s="234">
        <f>'2.) Profit &amp; loss (P&amp;L)'!AH33</f>
        <v>13920</v>
      </c>
      <c r="AH38" s="234">
        <f>'2.) Profit &amp; loss (P&amp;L)'!AI33</f>
        <v>19430</v>
      </c>
      <c r="AI38" s="234">
        <f>'2.) Profit &amp; loss (P&amp;L)'!AJ33</f>
        <v>23200</v>
      </c>
      <c r="AJ38" s="234">
        <f>'2.) Profit &amp; loss (P&amp;L)'!AK33</f>
        <v>28420</v>
      </c>
      <c r="AK38" s="234">
        <f>'2.) Profit &amp; loss (P&amp;L)'!AL33</f>
        <v>36250</v>
      </c>
      <c r="AL38" s="234">
        <f>'2.) Profit &amp; loss (P&amp;L)'!AM33</f>
        <v>44660</v>
      </c>
      <c r="AM38" s="234">
        <f>'2.) Profit &amp; loss (P&amp;L)'!AN33</f>
        <v>53650</v>
      </c>
      <c r="AN38" s="234">
        <f>'2.) Profit &amp; loss (P&amp;L)'!AO33</f>
        <v>69600</v>
      </c>
      <c r="AO38" s="234">
        <f>'2.) Profit &amp; loss (P&amp;L)'!AP33</f>
        <v>76850</v>
      </c>
      <c r="AP38" s="341">
        <f>'2.) Profit &amp; loss (P&amp;L)'!AQ33</f>
        <v>389760</v>
      </c>
    </row>
    <row r="39" spans="2:42" s="64" customFormat="1" ht="16" customHeight="1" collapsed="1" thickBot="1" x14ac:dyDescent="0.25">
      <c r="B39" s="312" t="s">
        <v>145</v>
      </c>
      <c r="C39" s="328"/>
      <c r="D39" s="329">
        <f>SUM(D37,D38)</f>
        <v>0</v>
      </c>
      <c r="E39" s="330">
        <f t="shared" ref="E39:AP39" si="0">SUM(E37,E38)</f>
        <v>0</v>
      </c>
      <c r="F39" s="330">
        <f t="shared" si="0"/>
        <v>0</v>
      </c>
      <c r="G39" s="330">
        <f t="shared" si="0"/>
        <v>0</v>
      </c>
      <c r="H39" s="330">
        <f t="shared" si="0"/>
        <v>0</v>
      </c>
      <c r="I39" s="330">
        <f t="shared" si="0"/>
        <v>0</v>
      </c>
      <c r="J39" s="330">
        <f t="shared" si="0"/>
        <v>0</v>
      </c>
      <c r="K39" s="330">
        <f t="shared" si="0"/>
        <v>0</v>
      </c>
      <c r="L39" s="330">
        <f t="shared" si="0"/>
        <v>0</v>
      </c>
      <c r="M39" s="330">
        <f t="shared" si="0"/>
        <v>0</v>
      </c>
      <c r="N39" s="330">
        <f t="shared" si="0"/>
        <v>714</v>
      </c>
      <c r="O39" s="330">
        <f t="shared" si="0"/>
        <v>3570</v>
      </c>
      <c r="P39" s="330">
        <f t="shared" si="0"/>
        <v>4284</v>
      </c>
      <c r="Q39" s="330">
        <f t="shared" si="0"/>
        <v>714</v>
      </c>
      <c r="R39" s="330">
        <f t="shared" si="0"/>
        <v>1190</v>
      </c>
      <c r="S39" s="330">
        <f t="shared" si="0"/>
        <v>1666</v>
      </c>
      <c r="T39" s="330">
        <f t="shared" si="0"/>
        <v>1666</v>
      </c>
      <c r="U39" s="330">
        <f t="shared" si="0"/>
        <v>3570</v>
      </c>
      <c r="V39" s="330">
        <f t="shared" si="0"/>
        <v>3094</v>
      </c>
      <c r="W39" s="330">
        <f t="shared" si="0"/>
        <v>3570</v>
      </c>
      <c r="X39" s="330">
        <f t="shared" si="0"/>
        <v>5200.3</v>
      </c>
      <c r="Y39" s="330">
        <f t="shared" si="0"/>
        <v>5747.7</v>
      </c>
      <c r="Z39" s="330">
        <f t="shared" si="0"/>
        <v>6842.5</v>
      </c>
      <c r="AA39" s="330">
        <f t="shared" si="0"/>
        <v>10126.9</v>
      </c>
      <c r="AB39" s="330">
        <f t="shared" si="0"/>
        <v>12316.5</v>
      </c>
      <c r="AC39" s="330">
        <f t="shared" si="0"/>
        <v>55703.9</v>
      </c>
      <c r="AD39" s="330">
        <f t="shared" si="0"/>
        <v>7937.3</v>
      </c>
      <c r="AE39" s="330">
        <f t="shared" si="0"/>
        <v>8972.6</v>
      </c>
      <c r="AF39" s="330">
        <f t="shared" si="0"/>
        <v>11388.3</v>
      </c>
      <c r="AG39" s="330">
        <f t="shared" si="0"/>
        <v>16564.8</v>
      </c>
      <c r="AH39" s="330">
        <f t="shared" si="0"/>
        <v>23121.7</v>
      </c>
      <c r="AI39" s="330">
        <f t="shared" si="0"/>
        <v>27608</v>
      </c>
      <c r="AJ39" s="330">
        <f t="shared" si="0"/>
        <v>33819.800000000003</v>
      </c>
      <c r="AK39" s="330">
        <f t="shared" si="0"/>
        <v>43137.5</v>
      </c>
      <c r="AL39" s="330">
        <f t="shared" si="0"/>
        <v>53145.4</v>
      </c>
      <c r="AM39" s="330">
        <f t="shared" si="0"/>
        <v>63843.5</v>
      </c>
      <c r="AN39" s="330">
        <f t="shared" si="0"/>
        <v>82824</v>
      </c>
      <c r="AO39" s="330">
        <f t="shared" si="0"/>
        <v>91451.5</v>
      </c>
      <c r="AP39" s="331">
        <f t="shared" si="0"/>
        <v>463814.40000000002</v>
      </c>
    </row>
    <row r="40" spans="2:42" ht="16" customHeight="1" x14ac:dyDescent="0.2">
      <c r="B40" s="46" t="s">
        <v>143</v>
      </c>
      <c r="C40" s="262"/>
      <c r="D40" s="404"/>
      <c r="E40" s="404"/>
      <c r="F40" s="404"/>
      <c r="G40" s="404"/>
      <c r="H40" s="404"/>
      <c r="I40" s="404"/>
      <c r="J40" s="404"/>
      <c r="K40" s="404"/>
      <c r="L40" s="404"/>
      <c r="M40" s="404"/>
      <c r="N40" s="404"/>
      <c r="O40" s="404"/>
      <c r="P40" s="226"/>
      <c r="Q40" s="404"/>
      <c r="R40" s="404"/>
      <c r="S40" s="404"/>
      <c r="T40" s="404"/>
      <c r="U40" s="404"/>
      <c r="V40" s="404"/>
      <c r="W40" s="404"/>
      <c r="X40" s="404"/>
      <c r="Y40" s="404"/>
      <c r="Z40" s="404"/>
      <c r="AA40" s="404"/>
      <c r="AB40" s="404"/>
      <c r="AC40" s="235"/>
      <c r="AD40" s="404"/>
      <c r="AE40" s="404"/>
      <c r="AF40" s="404"/>
      <c r="AG40" s="404"/>
      <c r="AH40" s="404"/>
      <c r="AI40" s="404"/>
      <c r="AJ40" s="404"/>
      <c r="AK40" s="404"/>
      <c r="AL40" s="404"/>
      <c r="AM40" s="404"/>
      <c r="AN40" s="404"/>
      <c r="AO40" s="404"/>
      <c r="AP40" s="226"/>
    </row>
    <row r="41" spans="2:42" ht="16" customHeight="1" x14ac:dyDescent="0.2">
      <c r="B41" s="407"/>
      <c r="C41" s="262" t="s">
        <v>244</v>
      </c>
      <c r="D41" s="53"/>
      <c r="E41" s="53"/>
      <c r="F41" s="53"/>
      <c r="G41" s="53"/>
      <c r="H41" s="53"/>
      <c r="I41" s="53"/>
      <c r="J41" s="53"/>
      <c r="K41" s="53"/>
      <c r="L41" s="53"/>
      <c r="M41" s="53"/>
      <c r="N41" s="53"/>
      <c r="O41" s="53"/>
      <c r="P41" s="226">
        <f>SUM(D41:O41)</f>
        <v>0</v>
      </c>
      <c r="Q41" s="255">
        <v>20000</v>
      </c>
      <c r="R41" s="255"/>
      <c r="S41" s="255"/>
      <c r="T41" s="255"/>
      <c r="U41" s="255"/>
      <c r="V41" s="255"/>
      <c r="W41" s="255"/>
      <c r="X41" s="255"/>
      <c r="Y41" s="255"/>
      <c r="Z41" s="255"/>
      <c r="AA41" s="255"/>
      <c r="AB41" s="255"/>
      <c r="AC41" s="235">
        <f t="shared" ref="AC41:AC51" si="1">SUM(Q41:AB41)</f>
        <v>20000</v>
      </c>
      <c r="AD41" s="255">
        <v>20000</v>
      </c>
      <c r="AE41" s="255"/>
      <c r="AF41" s="255"/>
      <c r="AG41" s="255"/>
      <c r="AH41" s="255"/>
      <c r="AI41" s="255"/>
      <c r="AJ41" s="255"/>
      <c r="AK41" s="255"/>
      <c r="AL41" s="255"/>
      <c r="AM41" s="255"/>
      <c r="AN41" s="255"/>
      <c r="AO41" s="255"/>
      <c r="AP41" s="226">
        <f t="shared" ref="AP41:AP51" si="2">SUM(AD41:AO41)</f>
        <v>20000</v>
      </c>
    </row>
    <row r="42" spans="2:42" ht="16" customHeight="1" x14ac:dyDescent="0.2">
      <c r="B42" s="413"/>
      <c r="C42" s="263" t="s">
        <v>245</v>
      </c>
      <c r="D42" s="53">
        <v>10000</v>
      </c>
      <c r="E42" s="53"/>
      <c r="F42" s="53"/>
      <c r="G42" s="53"/>
      <c r="H42" s="53"/>
      <c r="I42" s="53"/>
      <c r="J42" s="53"/>
      <c r="K42" s="53"/>
      <c r="L42" s="53"/>
      <c r="M42" s="53"/>
      <c r="N42" s="53"/>
      <c r="O42" s="53"/>
      <c r="P42" s="226">
        <f>SUM(D42:O42)</f>
        <v>10000</v>
      </c>
      <c r="Q42" s="163"/>
      <c r="R42" s="163"/>
      <c r="S42" s="163"/>
      <c r="T42" s="163"/>
      <c r="U42" s="163"/>
      <c r="V42" s="163"/>
      <c r="W42" s="163"/>
      <c r="X42" s="163"/>
      <c r="Y42" s="163"/>
      <c r="Z42" s="163"/>
      <c r="AA42" s="163"/>
      <c r="AB42" s="163"/>
      <c r="AC42" s="235">
        <f t="shared" si="1"/>
        <v>0</v>
      </c>
      <c r="AD42" s="163"/>
      <c r="AE42" s="163"/>
      <c r="AF42" s="163"/>
      <c r="AG42" s="163"/>
      <c r="AH42" s="163"/>
      <c r="AI42" s="163"/>
      <c r="AJ42" s="163"/>
      <c r="AK42" s="163"/>
      <c r="AL42" s="163"/>
      <c r="AM42" s="163"/>
      <c r="AN42" s="163"/>
      <c r="AO42" s="163"/>
      <c r="AP42" s="226">
        <f t="shared" si="2"/>
        <v>0</v>
      </c>
    </row>
    <row r="43" spans="2:42" ht="17" customHeight="1" x14ac:dyDescent="0.2">
      <c r="B43" s="46" t="s">
        <v>188</v>
      </c>
      <c r="C43" s="262"/>
      <c r="D43" s="473"/>
      <c r="E43" s="445"/>
      <c r="F43" s="445"/>
      <c r="G43" s="445"/>
      <c r="H43" s="445"/>
      <c r="I43" s="445"/>
      <c r="J43" s="445"/>
      <c r="K43" s="445"/>
      <c r="L43" s="445"/>
      <c r="M43" s="445"/>
      <c r="N43" s="445"/>
      <c r="O43" s="446"/>
      <c r="P43" s="226"/>
      <c r="Q43" s="540"/>
      <c r="R43" s="541"/>
      <c r="S43" s="541"/>
      <c r="T43" s="541"/>
      <c r="U43" s="541"/>
      <c r="V43" s="541"/>
      <c r="W43" s="541"/>
      <c r="X43" s="541"/>
      <c r="Y43" s="541"/>
      <c r="Z43" s="541"/>
      <c r="AA43" s="541"/>
      <c r="AB43" s="542"/>
      <c r="AC43" s="235"/>
      <c r="AD43" s="540"/>
      <c r="AE43" s="541"/>
      <c r="AF43" s="541"/>
      <c r="AG43" s="541"/>
      <c r="AH43" s="541"/>
      <c r="AI43" s="541"/>
      <c r="AJ43" s="541"/>
      <c r="AK43" s="541"/>
      <c r="AL43" s="541"/>
      <c r="AM43" s="541"/>
      <c r="AN43" s="541"/>
      <c r="AO43" s="542"/>
      <c r="AP43" s="226"/>
    </row>
    <row r="44" spans="2:42" ht="17" customHeight="1" x14ac:dyDescent="0.2">
      <c r="B44" s="407"/>
      <c r="C44" s="262" t="s">
        <v>246</v>
      </c>
      <c r="D44" s="53">
        <v>2000</v>
      </c>
      <c r="E44" s="53">
        <v>2000</v>
      </c>
      <c r="F44" s="53">
        <v>2000</v>
      </c>
      <c r="G44" s="53">
        <v>2000</v>
      </c>
      <c r="H44" s="53">
        <v>2000</v>
      </c>
      <c r="I44" s="53">
        <v>2000</v>
      </c>
      <c r="J44" s="53">
        <v>2000</v>
      </c>
      <c r="K44" s="53">
        <v>2000</v>
      </c>
      <c r="L44" s="53">
        <v>2000</v>
      </c>
      <c r="M44" s="53">
        <v>2000</v>
      </c>
      <c r="N44" s="53">
        <v>2000</v>
      </c>
      <c r="O44" s="53">
        <v>2000</v>
      </c>
      <c r="P44" s="226">
        <f t="shared" ref="P44:P52" si="3">SUM(D44:O44)</f>
        <v>24000</v>
      </c>
      <c r="Q44" s="72"/>
      <c r="R44" s="72"/>
      <c r="S44" s="72"/>
      <c r="T44" s="72"/>
      <c r="U44" s="72"/>
      <c r="V44" s="72"/>
      <c r="W44" s="72"/>
      <c r="X44" s="72"/>
      <c r="Y44" s="72"/>
      <c r="Z44" s="72"/>
      <c r="AA44" s="72"/>
      <c r="AB44" s="72"/>
      <c r="AC44" s="235">
        <f t="shared" si="1"/>
        <v>0</v>
      </c>
      <c r="AD44" s="72"/>
      <c r="AE44" s="72"/>
      <c r="AF44" s="72"/>
      <c r="AG44" s="72"/>
      <c r="AH44" s="72"/>
      <c r="AI44" s="72"/>
      <c r="AJ44" s="72"/>
      <c r="AK44" s="72"/>
      <c r="AL44" s="72"/>
      <c r="AM44" s="72"/>
      <c r="AN44" s="72"/>
      <c r="AO44" s="72"/>
      <c r="AP44" s="226">
        <f t="shared" si="2"/>
        <v>0</v>
      </c>
    </row>
    <row r="45" spans="2:42" ht="17" customHeight="1" x14ac:dyDescent="0.2">
      <c r="B45" s="414"/>
      <c r="C45" s="262" t="s">
        <v>247</v>
      </c>
      <c r="D45" s="53"/>
      <c r="E45" s="53"/>
      <c r="F45" s="53">
        <v>4000</v>
      </c>
      <c r="G45" s="53">
        <v>4000</v>
      </c>
      <c r="H45" s="53">
        <v>4000</v>
      </c>
      <c r="I45" s="53">
        <v>2000</v>
      </c>
      <c r="J45" s="53">
        <v>2000</v>
      </c>
      <c r="K45" s="53">
        <v>2000</v>
      </c>
      <c r="L45" s="53">
        <v>2000</v>
      </c>
      <c r="M45" s="53">
        <v>2000</v>
      </c>
      <c r="N45" s="53">
        <v>2000</v>
      </c>
      <c r="O45" s="53">
        <v>1000</v>
      </c>
      <c r="P45" s="226">
        <f t="shared" si="3"/>
        <v>25000</v>
      </c>
      <c r="Q45" s="72"/>
      <c r="R45" s="72"/>
      <c r="S45" s="72"/>
      <c r="T45" s="72"/>
      <c r="U45" s="72"/>
      <c r="V45" s="72"/>
      <c r="W45" s="72"/>
      <c r="X45" s="72"/>
      <c r="Y45" s="72"/>
      <c r="Z45" s="72"/>
      <c r="AA45" s="72"/>
      <c r="AB45" s="72"/>
      <c r="AC45" s="235">
        <f t="shared" si="1"/>
        <v>0</v>
      </c>
      <c r="AD45" s="72"/>
      <c r="AE45" s="72"/>
      <c r="AF45" s="72"/>
      <c r="AG45" s="72"/>
      <c r="AH45" s="72"/>
      <c r="AI45" s="72"/>
      <c r="AJ45" s="72"/>
      <c r="AK45" s="72"/>
      <c r="AL45" s="72"/>
      <c r="AM45" s="72"/>
      <c r="AN45" s="72"/>
      <c r="AO45" s="72"/>
      <c r="AP45" s="226">
        <f t="shared" si="2"/>
        <v>0</v>
      </c>
    </row>
    <row r="46" spans="2:42" x14ac:dyDescent="0.2">
      <c r="B46" s="414"/>
      <c r="C46" s="262" t="s">
        <v>144</v>
      </c>
      <c r="D46" s="53"/>
      <c r="E46" s="53"/>
      <c r="F46" s="53"/>
      <c r="G46" s="53"/>
      <c r="H46" s="53"/>
      <c r="I46" s="53"/>
      <c r="J46" s="53"/>
      <c r="K46" s="53"/>
      <c r="L46" s="53"/>
      <c r="M46" s="53"/>
      <c r="N46" s="53"/>
      <c r="O46" s="53"/>
      <c r="P46" s="226">
        <f t="shared" si="3"/>
        <v>0</v>
      </c>
      <c r="Q46" s="72">
        <v>5000</v>
      </c>
      <c r="R46" s="72">
        <v>5000</v>
      </c>
      <c r="S46" s="72">
        <v>5000</v>
      </c>
      <c r="T46" s="72">
        <v>5000</v>
      </c>
      <c r="U46" s="72"/>
      <c r="V46" s="72"/>
      <c r="W46" s="72"/>
      <c r="X46" s="72"/>
      <c r="Y46" s="72"/>
      <c r="Z46" s="72"/>
      <c r="AA46" s="72"/>
      <c r="AB46" s="72"/>
      <c r="AC46" s="235">
        <f t="shared" si="1"/>
        <v>20000</v>
      </c>
      <c r="AD46" s="72"/>
      <c r="AE46" s="72"/>
      <c r="AF46" s="72"/>
      <c r="AG46" s="72"/>
      <c r="AH46" s="72"/>
      <c r="AI46" s="72"/>
      <c r="AJ46" s="72"/>
      <c r="AK46" s="72"/>
      <c r="AL46" s="72"/>
      <c r="AM46" s="72"/>
      <c r="AN46" s="72"/>
      <c r="AO46" s="72"/>
      <c r="AP46" s="226">
        <f t="shared" si="2"/>
        <v>0</v>
      </c>
    </row>
    <row r="47" spans="2:42" x14ac:dyDescent="0.2">
      <c r="B47" s="407"/>
      <c r="C47" s="262" t="s">
        <v>248</v>
      </c>
      <c r="D47" s="53"/>
      <c r="E47" s="53"/>
      <c r="F47" s="53"/>
      <c r="G47" s="53"/>
      <c r="H47" s="53"/>
      <c r="I47" s="53"/>
      <c r="J47" s="53"/>
      <c r="K47" s="53"/>
      <c r="L47" s="53"/>
      <c r="M47" s="53"/>
      <c r="N47" s="53"/>
      <c r="O47" s="53"/>
      <c r="P47" s="372">
        <f t="shared" si="3"/>
        <v>0</v>
      </c>
      <c r="Q47" s="72"/>
      <c r="R47" s="72"/>
      <c r="S47" s="72"/>
      <c r="T47" s="72"/>
      <c r="U47" s="72"/>
      <c r="V47" s="72">
        <v>3000</v>
      </c>
      <c r="W47" s="72"/>
      <c r="X47" s="72"/>
      <c r="Y47" s="72"/>
      <c r="Z47" s="72"/>
      <c r="AA47" s="72"/>
      <c r="AB47" s="72"/>
      <c r="AC47" s="373">
        <f t="shared" si="1"/>
        <v>3000</v>
      </c>
      <c r="AD47" s="72"/>
      <c r="AE47" s="72"/>
      <c r="AF47" s="72"/>
      <c r="AG47" s="72"/>
      <c r="AH47" s="72"/>
      <c r="AI47" s="72"/>
      <c r="AJ47" s="72"/>
      <c r="AK47" s="72"/>
      <c r="AL47" s="72"/>
      <c r="AM47" s="72"/>
      <c r="AN47" s="72"/>
      <c r="AO47" s="72"/>
      <c r="AP47" s="145">
        <f t="shared" si="2"/>
        <v>0</v>
      </c>
    </row>
    <row r="48" spans="2:42" x14ac:dyDescent="0.2">
      <c r="B48" s="407"/>
      <c r="C48" s="262" t="s">
        <v>243</v>
      </c>
      <c r="D48" s="53"/>
      <c r="E48" s="53"/>
      <c r="F48" s="53"/>
      <c r="G48" s="53"/>
      <c r="H48" s="53"/>
      <c r="I48" s="53"/>
      <c r="J48" s="53"/>
      <c r="K48" s="53"/>
      <c r="L48" s="53"/>
      <c r="M48" s="53"/>
      <c r="N48" s="53"/>
      <c r="O48" s="53"/>
      <c r="P48" s="372">
        <f t="shared" si="3"/>
        <v>0</v>
      </c>
      <c r="Q48" s="72">
        <v>10000</v>
      </c>
      <c r="R48" s="72"/>
      <c r="S48" s="72"/>
      <c r="T48" s="72"/>
      <c r="U48" s="72"/>
      <c r="V48" s="72"/>
      <c r="W48" s="72"/>
      <c r="X48" s="72"/>
      <c r="Y48" s="72"/>
      <c r="Z48" s="72"/>
      <c r="AA48" s="72"/>
      <c r="AB48" s="72"/>
      <c r="AC48" s="373">
        <f t="shared" si="1"/>
        <v>10000</v>
      </c>
      <c r="AD48" s="72"/>
      <c r="AE48" s="72"/>
      <c r="AF48" s="72"/>
      <c r="AG48" s="72"/>
      <c r="AH48" s="72"/>
      <c r="AI48" s="72"/>
      <c r="AJ48" s="72"/>
      <c r="AK48" s="72"/>
      <c r="AL48" s="72"/>
      <c r="AM48" s="72"/>
      <c r="AN48" s="72"/>
      <c r="AO48" s="72"/>
      <c r="AP48" s="145">
        <f t="shared" si="2"/>
        <v>0</v>
      </c>
    </row>
    <row r="49" spans="2:42" x14ac:dyDescent="0.2">
      <c r="B49" s="407"/>
      <c r="C49" s="262" t="s">
        <v>249</v>
      </c>
      <c r="D49" s="53"/>
      <c r="E49" s="53"/>
      <c r="F49" s="53"/>
      <c r="G49" s="53"/>
      <c r="H49" s="53"/>
      <c r="I49" s="53"/>
      <c r="J49" s="53"/>
      <c r="K49" s="53"/>
      <c r="L49" s="53"/>
      <c r="M49" s="53"/>
      <c r="N49" s="53"/>
      <c r="O49" s="53"/>
      <c r="P49" s="372">
        <f t="shared" si="3"/>
        <v>0</v>
      </c>
      <c r="Q49" s="72"/>
      <c r="R49" s="72"/>
      <c r="S49" s="72"/>
      <c r="T49" s="72"/>
      <c r="U49" s="72"/>
      <c r="V49" s="72"/>
      <c r="W49" s="72"/>
      <c r="X49" s="72"/>
      <c r="Y49" s="72"/>
      <c r="Z49" s="72"/>
      <c r="AA49" s="72"/>
      <c r="AB49" s="72"/>
      <c r="AC49" s="373">
        <f>SUM(Q49:AB49)</f>
        <v>0</v>
      </c>
      <c r="AD49" s="72">
        <v>20000</v>
      </c>
      <c r="AE49" s="72"/>
      <c r="AF49" s="72"/>
      <c r="AG49" s="72"/>
      <c r="AH49" s="72"/>
      <c r="AI49" s="72"/>
      <c r="AJ49" s="72"/>
      <c r="AK49" s="72"/>
      <c r="AL49" s="72"/>
      <c r="AM49" s="72"/>
      <c r="AN49" s="72"/>
      <c r="AO49" s="72"/>
      <c r="AP49" s="145">
        <f>SUM(AD49:AO49)</f>
        <v>20000</v>
      </c>
    </row>
    <row r="50" spans="2:42" x14ac:dyDescent="0.2">
      <c r="B50" s="46"/>
      <c r="C50" s="262" t="s">
        <v>197</v>
      </c>
      <c r="D50" s="53"/>
      <c r="E50" s="53"/>
      <c r="F50" s="53"/>
      <c r="G50" s="53"/>
      <c r="H50" s="53"/>
      <c r="I50" s="53"/>
      <c r="J50" s="53"/>
      <c r="K50" s="53"/>
      <c r="L50" s="53"/>
      <c r="M50" s="53"/>
      <c r="N50" s="53"/>
      <c r="O50" s="53"/>
      <c r="P50" s="372">
        <f t="shared" si="3"/>
        <v>0</v>
      </c>
      <c r="Q50" s="72"/>
      <c r="R50" s="72"/>
      <c r="S50" s="72"/>
      <c r="T50" s="72"/>
      <c r="U50" s="72"/>
      <c r="V50" s="72"/>
      <c r="W50" s="72"/>
      <c r="X50" s="72"/>
      <c r="Y50" s="72"/>
      <c r="Z50" s="72"/>
      <c r="AA50" s="72"/>
      <c r="AB50" s="72"/>
      <c r="AC50" s="373">
        <f t="shared" si="1"/>
        <v>0</v>
      </c>
      <c r="AD50" s="72"/>
      <c r="AE50" s="72"/>
      <c r="AF50" s="72"/>
      <c r="AG50" s="72"/>
      <c r="AH50" s="72"/>
      <c r="AI50" s="72"/>
      <c r="AJ50" s="72"/>
      <c r="AK50" s="72"/>
      <c r="AL50" s="72"/>
      <c r="AM50" s="72"/>
      <c r="AN50" s="72"/>
      <c r="AO50" s="72"/>
      <c r="AP50" s="145">
        <f t="shared" si="2"/>
        <v>0</v>
      </c>
    </row>
    <row r="51" spans="2:42" x14ac:dyDescent="0.2">
      <c r="B51" s="46"/>
      <c r="C51" s="262" t="s">
        <v>198</v>
      </c>
      <c r="D51" s="53"/>
      <c r="E51" s="53"/>
      <c r="F51" s="53"/>
      <c r="G51" s="53"/>
      <c r="H51" s="53"/>
      <c r="I51" s="53"/>
      <c r="J51" s="53"/>
      <c r="K51" s="53"/>
      <c r="L51" s="53"/>
      <c r="M51" s="53"/>
      <c r="N51" s="53"/>
      <c r="O51" s="53"/>
      <c r="P51" s="372">
        <f t="shared" si="3"/>
        <v>0</v>
      </c>
      <c r="Q51" s="72"/>
      <c r="R51" s="72"/>
      <c r="S51" s="72"/>
      <c r="T51" s="72"/>
      <c r="U51" s="72"/>
      <c r="V51" s="72"/>
      <c r="W51" s="72"/>
      <c r="X51" s="72"/>
      <c r="Y51" s="72"/>
      <c r="Z51" s="72"/>
      <c r="AA51" s="72"/>
      <c r="AB51" s="72"/>
      <c r="AC51" s="373">
        <f t="shared" si="1"/>
        <v>0</v>
      </c>
      <c r="AD51" s="72"/>
      <c r="AE51" s="72"/>
      <c r="AF51" s="72"/>
      <c r="AG51" s="72"/>
      <c r="AH51" s="72"/>
      <c r="AI51" s="72"/>
      <c r="AJ51" s="72"/>
      <c r="AK51" s="72"/>
      <c r="AL51" s="72"/>
      <c r="AM51" s="72"/>
      <c r="AN51" s="72"/>
      <c r="AO51" s="72"/>
      <c r="AP51" s="145">
        <f t="shared" si="2"/>
        <v>0</v>
      </c>
    </row>
    <row r="52" spans="2:42" x14ac:dyDescent="0.2">
      <c r="B52" s="38" t="s">
        <v>125</v>
      </c>
      <c r="C52" s="267"/>
      <c r="D52" s="105">
        <f>SUM(D41:D51)+D39</f>
        <v>12000</v>
      </c>
      <c r="E52" s="105">
        <f t="shared" ref="E52:O52" si="4">SUM(E41:E51)+E39</f>
        <v>2000</v>
      </c>
      <c r="F52" s="105">
        <f t="shared" si="4"/>
        <v>6000</v>
      </c>
      <c r="G52" s="105">
        <f t="shared" si="4"/>
        <v>6000</v>
      </c>
      <c r="H52" s="105">
        <f t="shared" si="4"/>
        <v>6000</v>
      </c>
      <c r="I52" s="105">
        <f t="shared" si="4"/>
        <v>4000</v>
      </c>
      <c r="J52" s="105">
        <f t="shared" si="4"/>
        <v>4000</v>
      </c>
      <c r="K52" s="105">
        <f t="shared" si="4"/>
        <v>4000</v>
      </c>
      <c r="L52" s="105">
        <f t="shared" si="4"/>
        <v>4000</v>
      </c>
      <c r="M52" s="105">
        <f t="shared" si="4"/>
        <v>4000</v>
      </c>
      <c r="N52" s="105">
        <f t="shared" si="4"/>
        <v>4714</v>
      </c>
      <c r="O52" s="105">
        <f t="shared" si="4"/>
        <v>6570</v>
      </c>
      <c r="P52" s="124">
        <f t="shared" si="3"/>
        <v>63284</v>
      </c>
      <c r="Q52" s="105">
        <f>SUM(Q41:Q51)+Q39</f>
        <v>35714</v>
      </c>
      <c r="R52" s="105">
        <f t="shared" ref="R52:AB52" si="5">SUM(R41:R51)+R39</f>
        <v>6190</v>
      </c>
      <c r="S52" s="105">
        <f t="shared" si="5"/>
        <v>6666</v>
      </c>
      <c r="T52" s="105">
        <f t="shared" si="5"/>
        <v>6666</v>
      </c>
      <c r="U52" s="105">
        <f t="shared" si="5"/>
        <v>3570</v>
      </c>
      <c r="V52" s="105">
        <f t="shared" si="5"/>
        <v>6094</v>
      </c>
      <c r="W52" s="105">
        <f t="shared" si="5"/>
        <v>3570</v>
      </c>
      <c r="X52" s="105">
        <f t="shared" si="5"/>
        <v>5200.3</v>
      </c>
      <c r="Y52" s="105">
        <f t="shared" si="5"/>
        <v>5747.7</v>
      </c>
      <c r="Z52" s="105">
        <f t="shared" si="5"/>
        <v>6842.5</v>
      </c>
      <c r="AA52" s="105">
        <f t="shared" si="5"/>
        <v>10126.9</v>
      </c>
      <c r="AB52" s="105">
        <f t="shared" si="5"/>
        <v>12316.5</v>
      </c>
      <c r="AC52" s="124">
        <f>SUM(Q52:AB52)</f>
        <v>108703.9</v>
      </c>
      <c r="AD52" s="105">
        <f>SUM(AD41:AD51)+AD39</f>
        <v>47937.3</v>
      </c>
      <c r="AE52" s="105">
        <f t="shared" ref="AE52:AO52" si="6">SUM(AE41:AE51)+AE39</f>
        <v>8972.6</v>
      </c>
      <c r="AF52" s="105">
        <f t="shared" si="6"/>
        <v>11388.3</v>
      </c>
      <c r="AG52" s="105">
        <f t="shared" si="6"/>
        <v>16564.8</v>
      </c>
      <c r="AH52" s="105">
        <f t="shared" si="6"/>
        <v>23121.7</v>
      </c>
      <c r="AI52" s="105">
        <f t="shared" si="6"/>
        <v>27608</v>
      </c>
      <c r="AJ52" s="105">
        <f t="shared" si="6"/>
        <v>33819.800000000003</v>
      </c>
      <c r="AK52" s="105">
        <f t="shared" si="6"/>
        <v>43137.5</v>
      </c>
      <c r="AL52" s="105">
        <f t="shared" si="6"/>
        <v>53145.4</v>
      </c>
      <c r="AM52" s="105">
        <f t="shared" si="6"/>
        <v>63843.5</v>
      </c>
      <c r="AN52" s="105">
        <f t="shared" si="6"/>
        <v>82824</v>
      </c>
      <c r="AO52" s="105">
        <f t="shared" si="6"/>
        <v>91451.5</v>
      </c>
      <c r="AP52" s="124">
        <f>SUM(AD52:AO52)</f>
        <v>503814.40000000002</v>
      </c>
    </row>
    <row r="53" spans="2:42" s="83" customFormat="1" ht="22" customHeight="1" thickBot="1" x14ac:dyDescent="0.25">
      <c r="B53" s="282" t="s">
        <v>189</v>
      </c>
      <c r="C53" s="283"/>
      <c r="D53" s="537"/>
      <c r="E53" s="537"/>
      <c r="F53" s="537"/>
      <c r="G53" s="537"/>
      <c r="H53" s="537"/>
      <c r="I53" s="537"/>
      <c r="J53" s="537"/>
      <c r="K53" s="537"/>
      <c r="L53" s="537"/>
      <c r="M53" s="537"/>
      <c r="N53" s="537"/>
      <c r="O53" s="538"/>
      <c r="P53" s="242"/>
      <c r="Q53" s="539"/>
      <c r="R53" s="539"/>
      <c r="S53" s="539"/>
      <c r="T53" s="539"/>
      <c r="U53" s="539"/>
      <c r="V53" s="539"/>
      <c r="W53" s="539"/>
      <c r="X53" s="539"/>
      <c r="Y53" s="539"/>
      <c r="Z53" s="539"/>
      <c r="AA53" s="539"/>
      <c r="AB53" s="539"/>
      <c r="AC53" s="289"/>
      <c r="AD53" s="539"/>
      <c r="AE53" s="539"/>
      <c r="AF53" s="539"/>
      <c r="AG53" s="539"/>
      <c r="AH53" s="539"/>
      <c r="AI53" s="539"/>
      <c r="AJ53" s="539"/>
      <c r="AK53" s="539"/>
      <c r="AL53" s="539"/>
      <c r="AM53" s="539"/>
      <c r="AN53" s="539"/>
      <c r="AO53" s="539"/>
      <c r="AP53" s="289"/>
    </row>
    <row r="54" spans="2:42" s="64" customFormat="1" ht="22" hidden="1" customHeight="1" outlineLevel="1" x14ac:dyDescent="0.2">
      <c r="B54" s="290" t="str">
        <f>'2.) Profit &amp; loss (P&amp;L)'!B40</f>
        <v>2.) COSTS (excl. input tax) (9)</v>
      </c>
      <c r="C54" s="291"/>
      <c r="D54" s="535"/>
      <c r="E54" s="535"/>
      <c r="F54" s="535"/>
      <c r="G54" s="535"/>
      <c r="H54" s="535"/>
      <c r="I54" s="535"/>
      <c r="J54" s="535"/>
      <c r="K54" s="535"/>
      <c r="L54" s="535"/>
      <c r="M54" s="535"/>
      <c r="N54" s="535"/>
      <c r="O54" s="535"/>
      <c r="P54" s="292"/>
      <c r="Q54" s="543"/>
      <c r="R54" s="543"/>
      <c r="S54" s="543"/>
      <c r="T54" s="543"/>
      <c r="U54" s="543"/>
      <c r="V54" s="543"/>
      <c r="W54" s="543"/>
      <c r="X54" s="543"/>
      <c r="Y54" s="543"/>
      <c r="Z54" s="543"/>
      <c r="AA54" s="543"/>
      <c r="AB54" s="543"/>
      <c r="AC54" s="293"/>
      <c r="AD54" s="543"/>
      <c r="AE54" s="543"/>
      <c r="AF54" s="543"/>
      <c r="AG54" s="543"/>
      <c r="AH54" s="543"/>
      <c r="AI54" s="543"/>
      <c r="AJ54" s="543"/>
      <c r="AK54" s="543"/>
      <c r="AL54" s="543"/>
      <c r="AM54" s="543"/>
      <c r="AN54" s="543"/>
      <c r="AO54" s="543"/>
      <c r="AP54" s="294"/>
    </row>
    <row r="55" spans="2:42" s="64" customFormat="1" hidden="1" outlineLevel="1" x14ac:dyDescent="0.2">
      <c r="B55" s="295" t="str">
        <f>'2.) Profit &amp; loss (P&amp;L)'!B41</f>
        <v>"BackSound"</v>
      </c>
      <c r="C55" s="286"/>
      <c r="D55" s="536"/>
      <c r="E55" s="536"/>
      <c r="F55" s="536"/>
      <c r="G55" s="536"/>
      <c r="H55" s="536"/>
      <c r="I55" s="536"/>
      <c r="J55" s="536"/>
      <c r="K55" s="536"/>
      <c r="L55" s="536"/>
      <c r="M55" s="536"/>
      <c r="N55" s="536"/>
      <c r="O55" s="536"/>
      <c r="P55" s="229"/>
      <c r="Q55" s="532"/>
      <c r="R55" s="532"/>
      <c r="S55" s="532"/>
      <c r="T55" s="532"/>
      <c r="U55" s="532"/>
      <c r="V55" s="532"/>
      <c r="W55" s="532"/>
      <c r="X55" s="532"/>
      <c r="Y55" s="532"/>
      <c r="Z55" s="532"/>
      <c r="AA55" s="532"/>
      <c r="AB55" s="532"/>
      <c r="AC55" s="215"/>
      <c r="AD55" s="532"/>
      <c r="AE55" s="532"/>
      <c r="AF55" s="532"/>
      <c r="AG55" s="532"/>
      <c r="AH55" s="532"/>
      <c r="AI55" s="532"/>
      <c r="AJ55" s="532"/>
      <c r="AK55" s="532"/>
      <c r="AL55" s="532"/>
      <c r="AM55" s="532"/>
      <c r="AN55" s="532"/>
      <c r="AO55" s="532"/>
      <c r="AP55" s="296"/>
    </row>
    <row r="56" spans="2:42" s="64" customFormat="1" hidden="1" outlineLevel="1" x14ac:dyDescent="0.2">
      <c r="B56" s="297">
        <f>'2.) Profit &amp; loss (P&amp;L)'!B42</f>
        <v>0</v>
      </c>
      <c r="C56" s="284" t="str">
        <f>'2.) Profit &amp; loss (P&amp;L)'!C42</f>
        <v>Customers</v>
      </c>
      <c r="D56" s="246">
        <f>'2.) Profit &amp; loss (P&amp;L)'!E42</f>
        <v>0</v>
      </c>
      <c r="E56" s="246">
        <f>'2.) Profit &amp; loss (P&amp;L)'!F42</f>
        <v>0</v>
      </c>
      <c r="F56" s="246">
        <f>'2.) Profit &amp; loss (P&amp;L)'!G42</f>
        <v>0</v>
      </c>
      <c r="G56" s="246">
        <f>'2.) Profit &amp; loss (P&amp;L)'!H42</f>
        <v>0</v>
      </c>
      <c r="H56" s="246">
        <f>'2.) Profit &amp; loss (P&amp;L)'!I42</f>
        <v>0</v>
      </c>
      <c r="I56" s="246">
        <f>'2.) Profit &amp; loss (P&amp;L)'!J42</f>
        <v>0</v>
      </c>
      <c r="J56" s="246">
        <f>'2.) Profit &amp; loss (P&amp;L)'!K42</f>
        <v>0</v>
      </c>
      <c r="K56" s="246">
        <f>'2.) Profit &amp; loss (P&amp;L)'!L42</f>
        <v>0</v>
      </c>
      <c r="L56" s="246">
        <f>'2.) Profit &amp; loss (P&amp;L)'!M42</f>
        <v>0</v>
      </c>
      <c r="M56" s="246">
        <f>'2.) Profit &amp; loss (P&amp;L)'!N42</f>
        <v>0</v>
      </c>
      <c r="N56" s="246">
        <f>'2.) Profit &amp; loss (P&amp;L)'!O42</f>
        <v>3</v>
      </c>
      <c r="O56" s="246">
        <f>'2.) Profit &amp; loss (P&amp;L)'!P42</f>
        <v>15</v>
      </c>
      <c r="P56" s="250">
        <f>'2.) Profit &amp; loss (P&amp;L)'!Q42</f>
        <v>18</v>
      </c>
      <c r="Q56" s="246">
        <f>'2.) Profit &amp; loss (P&amp;L)'!R42</f>
        <v>3</v>
      </c>
      <c r="R56" s="246">
        <f>'2.) Profit &amp; loss (P&amp;L)'!S42</f>
        <v>5</v>
      </c>
      <c r="S56" s="246">
        <f>'2.) Profit &amp; loss (P&amp;L)'!T42</f>
        <v>7</v>
      </c>
      <c r="T56" s="246">
        <f>'2.) Profit &amp; loss (P&amp;L)'!U42</f>
        <v>7</v>
      </c>
      <c r="U56" s="246">
        <f>'2.) Profit &amp; loss (P&amp;L)'!V42</f>
        <v>10</v>
      </c>
      <c r="V56" s="246">
        <f>'2.) Profit &amp; loss (P&amp;L)'!W42</f>
        <v>10</v>
      </c>
      <c r="W56" s="246">
        <f>'2.) Profit &amp; loss (P&amp;L)'!X42</f>
        <v>12</v>
      </c>
      <c r="X56" s="246">
        <f>'2.) Profit &amp; loss (P&amp;L)'!Y42</f>
        <v>14</v>
      </c>
      <c r="Y56" s="246">
        <f>'2.) Profit &amp; loss (P&amp;L)'!Z42</f>
        <v>16</v>
      </c>
      <c r="Z56" s="246">
        <f>'2.) Profit &amp; loss (P&amp;L)'!AA42</f>
        <v>18</v>
      </c>
      <c r="AA56" s="246">
        <f>'2.) Profit &amp; loss (P&amp;L)'!AB42</f>
        <v>22</v>
      </c>
      <c r="AB56" s="246">
        <f>'2.) Profit &amp; loss (P&amp;L)'!AC42</f>
        <v>30</v>
      </c>
      <c r="AC56" s="250">
        <f>'2.) Profit &amp; loss (P&amp;L)'!AD42</f>
        <v>154</v>
      </c>
      <c r="AD56" s="246">
        <f>'2.) Profit &amp; loss (P&amp;L)'!AE42</f>
        <v>15</v>
      </c>
      <c r="AE56" s="246">
        <f>'2.) Profit &amp; loss (P&amp;L)'!AF42</f>
        <v>15</v>
      </c>
      <c r="AF56" s="246">
        <f>'2.) Profit &amp; loss (P&amp;L)'!AG42</f>
        <v>18</v>
      </c>
      <c r="AG56" s="246">
        <f>'2.) Profit &amp; loss (P&amp;L)'!AH42</f>
        <v>23</v>
      </c>
      <c r="AH56" s="246">
        <f>'2.) Profit &amp; loss (P&amp;L)'!AI42</f>
        <v>30</v>
      </c>
      <c r="AI56" s="246">
        <f>'2.) Profit &amp; loss (P&amp;L)'!AJ42</f>
        <v>30</v>
      </c>
      <c r="AJ56" s="246">
        <f>'2.) Profit &amp; loss (P&amp;L)'!AK42</f>
        <v>40</v>
      </c>
      <c r="AK56" s="246">
        <f>'2.) Profit &amp; loss (P&amp;L)'!AL42</f>
        <v>55</v>
      </c>
      <c r="AL56" s="246">
        <f>'2.) Profit &amp; loss (P&amp;L)'!AM42</f>
        <v>70</v>
      </c>
      <c r="AM56" s="246">
        <f>'2.) Profit &amp; loss (P&amp;L)'!AN42</f>
        <v>90</v>
      </c>
      <c r="AN56" s="246">
        <f>'2.) Profit &amp; loss (P&amp;L)'!AO42</f>
        <v>120</v>
      </c>
      <c r="AO56" s="246">
        <f>'2.) Profit &amp; loss (P&amp;L)'!AP42</f>
        <v>120</v>
      </c>
      <c r="AP56" s="298">
        <f>'2.) Profit &amp; loss (P&amp;L)'!AQ42</f>
        <v>626</v>
      </c>
    </row>
    <row r="57" spans="2:42" s="64" customFormat="1" hidden="1" outlineLevel="1" x14ac:dyDescent="0.2">
      <c r="B57" s="297">
        <f>'2.) Profit &amp; loss (P&amp;L)'!B43</f>
        <v>0</v>
      </c>
      <c r="C57" s="284" t="str">
        <f>'2.) Profit &amp; loss (P&amp;L)'!C43</f>
        <v xml:space="preserve">   Sold amount</v>
      </c>
      <c r="D57" s="246">
        <f>'2.) Profit &amp; loss (P&amp;L)'!E43</f>
        <v>0</v>
      </c>
      <c r="E57" s="246">
        <f>'2.) Profit &amp; loss (P&amp;L)'!F43</f>
        <v>0</v>
      </c>
      <c r="F57" s="246">
        <f>'2.) Profit &amp; loss (P&amp;L)'!G43</f>
        <v>0</v>
      </c>
      <c r="G57" s="246">
        <f>'2.) Profit &amp; loss (P&amp;L)'!H43</f>
        <v>0</v>
      </c>
      <c r="H57" s="246">
        <f>'2.) Profit &amp; loss (P&amp;L)'!I43</f>
        <v>0</v>
      </c>
      <c r="I57" s="246">
        <f>'2.) Profit &amp; loss (P&amp;L)'!J43</f>
        <v>0</v>
      </c>
      <c r="J57" s="246">
        <f>'2.) Profit &amp; loss (P&amp;L)'!K43</f>
        <v>0</v>
      </c>
      <c r="K57" s="246">
        <f>'2.) Profit &amp; loss (P&amp;L)'!L43</f>
        <v>0</v>
      </c>
      <c r="L57" s="246">
        <f>'2.) Profit &amp; loss (P&amp;L)'!M43</f>
        <v>0</v>
      </c>
      <c r="M57" s="246">
        <f>'2.) Profit &amp; loss (P&amp;L)'!N43</f>
        <v>3</v>
      </c>
      <c r="N57" s="246">
        <f>'2.) Profit &amp; loss (P&amp;L)'!O43</f>
        <v>15</v>
      </c>
      <c r="O57" s="246">
        <f>'2.) Profit &amp; loss (P&amp;L)'!P43</f>
        <v>3</v>
      </c>
      <c r="P57" s="250">
        <f>'2.) Profit &amp; loss (P&amp;L)'!Q43</f>
        <v>21</v>
      </c>
      <c r="Q57" s="246">
        <f>'2.) Profit &amp; loss (P&amp;L)'!R43</f>
        <v>5</v>
      </c>
      <c r="R57" s="246">
        <f>'2.) Profit &amp; loss (P&amp;L)'!S43</f>
        <v>7</v>
      </c>
      <c r="S57" s="246">
        <f>'2.) Profit &amp; loss (P&amp;L)'!T43</f>
        <v>7</v>
      </c>
      <c r="T57" s="246">
        <f>'2.) Profit &amp; loss (P&amp;L)'!U43</f>
        <v>10</v>
      </c>
      <c r="U57" s="246">
        <f>'2.) Profit &amp; loss (P&amp;L)'!V43</f>
        <v>10</v>
      </c>
      <c r="V57" s="246">
        <f>'2.) Profit &amp; loss (P&amp;L)'!W43</f>
        <v>12</v>
      </c>
      <c r="W57" s="246">
        <f>'2.) Profit &amp; loss (P&amp;L)'!X43</f>
        <v>14</v>
      </c>
      <c r="X57" s="246">
        <f>'2.) Profit &amp; loss (P&amp;L)'!Y43</f>
        <v>16</v>
      </c>
      <c r="Y57" s="246">
        <f>'2.) Profit &amp; loss (P&amp;L)'!Z43</f>
        <v>18</v>
      </c>
      <c r="Z57" s="246">
        <f>'2.) Profit &amp; loss (P&amp;L)'!AA43</f>
        <v>22</v>
      </c>
      <c r="AA57" s="246">
        <f>'2.) Profit &amp; loss (P&amp;L)'!AB43</f>
        <v>30</v>
      </c>
      <c r="AB57" s="246">
        <f>'2.) Profit &amp; loss (P&amp;L)'!AC43</f>
        <v>15</v>
      </c>
      <c r="AC57" s="250">
        <f>'2.) Profit &amp; loss (P&amp;L)'!AD43</f>
        <v>166</v>
      </c>
      <c r="AD57" s="246">
        <f>'2.) Profit &amp; loss (P&amp;L)'!AE43</f>
        <v>15</v>
      </c>
      <c r="AE57" s="246">
        <f>'2.) Profit &amp; loss (P&amp;L)'!AF43</f>
        <v>18</v>
      </c>
      <c r="AF57" s="246">
        <f>'2.) Profit &amp; loss (P&amp;L)'!AG43</f>
        <v>23</v>
      </c>
      <c r="AG57" s="246">
        <f>'2.) Profit &amp; loss (P&amp;L)'!AH43</f>
        <v>30</v>
      </c>
      <c r="AH57" s="246">
        <f>'2.) Profit &amp; loss (P&amp;L)'!AI43</f>
        <v>30</v>
      </c>
      <c r="AI57" s="246">
        <f>'2.) Profit &amp; loss (P&amp;L)'!AJ43</f>
        <v>40</v>
      </c>
      <c r="AJ57" s="246">
        <f>'2.) Profit &amp; loss (P&amp;L)'!AK43</f>
        <v>55</v>
      </c>
      <c r="AK57" s="246">
        <f>'2.) Profit &amp; loss (P&amp;L)'!AL43</f>
        <v>70</v>
      </c>
      <c r="AL57" s="246">
        <f>'2.) Profit &amp; loss (P&amp;L)'!AM43</f>
        <v>90</v>
      </c>
      <c r="AM57" s="246">
        <f>'2.) Profit &amp; loss (P&amp;L)'!AN43</f>
        <v>120</v>
      </c>
      <c r="AN57" s="246">
        <f>'2.) Profit &amp; loss (P&amp;L)'!AO43</f>
        <v>120</v>
      </c>
      <c r="AO57" s="246">
        <f>'2.) Profit &amp; loss (P&amp;L)'!AP43</f>
        <v>120</v>
      </c>
      <c r="AP57" s="298">
        <f>'2.) Profit &amp; loss (P&amp;L)'!AQ43</f>
        <v>731</v>
      </c>
    </row>
    <row r="58" spans="2:42" s="64" customFormat="1" hidden="1" outlineLevel="1" x14ac:dyDescent="0.2">
      <c r="B58" s="297">
        <f>'2.) Profit &amp; loss (P&amp;L)'!B44</f>
        <v>0</v>
      </c>
      <c r="C58" s="284" t="str">
        <f>'2.) Profit &amp; loss (P&amp;L)'!C44</f>
        <v xml:space="preserve"> x Production costs per unit</v>
      </c>
      <c r="D58" s="247">
        <f>'2.) Profit &amp; loss (P&amp;L)'!E44</f>
        <v>0</v>
      </c>
      <c r="E58" s="247">
        <f>'2.) Profit &amp; loss (P&amp;L)'!F44</f>
        <v>0</v>
      </c>
      <c r="F58" s="247">
        <f>'2.) Profit &amp; loss (P&amp;L)'!G44</f>
        <v>0</v>
      </c>
      <c r="G58" s="247">
        <f>'2.) Profit &amp; loss (P&amp;L)'!H44</f>
        <v>0</v>
      </c>
      <c r="H58" s="247">
        <f>'2.) Profit &amp; loss (P&amp;L)'!I44</f>
        <v>0</v>
      </c>
      <c r="I58" s="247">
        <f>'2.) Profit &amp; loss (P&amp;L)'!J44</f>
        <v>0</v>
      </c>
      <c r="J58" s="247">
        <f>'2.) Profit &amp; loss (P&amp;L)'!K44</f>
        <v>0</v>
      </c>
      <c r="K58" s="247">
        <f>'2.) Profit &amp; loss (P&amp;L)'!L44</f>
        <v>0</v>
      </c>
      <c r="L58" s="247">
        <f>'2.) Profit &amp; loss (P&amp;L)'!M44</f>
        <v>0</v>
      </c>
      <c r="M58" s="247">
        <f>'2.) Profit &amp; loss (P&amp;L)'!N44</f>
        <v>60</v>
      </c>
      <c r="N58" s="247">
        <f>'2.) Profit &amp; loss (P&amp;L)'!O44</f>
        <v>60</v>
      </c>
      <c r="O58" s="247">
        <f>'2.) Profit &amp; loss (P&amp;L)'!P44</f>
        <v>60</v>
      </c>
      <c r="P58" s="248">
        <f>'2.) Profit &amp; loss (P&amp;L)'!Q44</f>
        <v>0</v>
      </c>
      <c r="Q58" s="247">
        <f>'2.) Profit &amp; loss (P&amp;L)'!R44</f>
        <v>50</v>
      </c>
      <c r="R58" s="247">
        <f>'2.) Profit &amp; loss (P&amp;L)'!S44</f>
        <v>50</v>
      </c>
      <c r="S58" s="247">
        <f>'2.) Profit &amp; loss (P&amp;L)'!T44</f>
        <v>50</v>
      </c>
      <c r="T58" s="247">
        <f>'2.) Profit &amp; loss (P&amp;L)'!U44</f>
        <v>50</v>
      </c>
      <c r="U58" s="247">
        <f>'2.) Profit &amp; loss (P&amp;L)'!V44</f>
        <v>50</v>
      </c>
      <c r="V58" s="247">
        <f>'2.) Profit &amp; loss (P&amp;L)'!W44</f>
        <v>50</v>
      </c>
      <c r="W58" s="247">
        <f>'2.) Profit &amp; loss (P&amp;L)'!X44</f>
        <v>50</v>
      </c>
      <c r="X58" s="247">
        <f>'2.) Profit &amp; loss (P&amp;L)'!Y44</f>
        <v>50</v>
      </c>
      <c r="Y58" s="247">
        <f>'2.) Profit &amp; loss (P&amp;L)'!Z44</f>
        <v>40</v>
      </c>
      <c r="Z58" s="247">
        <f>'2.) Profit &amp; loss (P&amp;L)'!AA44</f>
        <v>40</v>
      </c>
      <c r="AA58" s="247">
        <f>'2.) Profit &amp; loss (P&amp;L)'!AB44</f>
        <v>40</v>
      </c>
      <c r="AB58" s="247">
        <f>'2.) Profit &amp; loss (P&amp;L)'!AC44</f>
        <v>40</v>
      </c>
      <c r="AC58" s="248">
        <f>'2.) Profit &amp; loss (P&amp;L)'!AD44</f>
        <v>0</v>
      </c>
      <c r="AD58" s="247">
        <f>'2.) Profit &amp; loss (P&amp;L)'!AE44</f>
        <v>35</v>
      </c>
      <c r="AE58" s="247">
        <f>'2.) Profit &amp; loss (P&amp;L)'!AF44</f>
        <v>35</v>
      </c>
      <c r="AF58" s="247">
        <f>'2.) Profit &amp; loss (P&amp;L)'!AG44</f>
        <v>35</v>
      </c>
      <c r="AG58" s="247">
        <f>'2.) Profit &amp; loss (P&amp;L)'!AH44</f>
        <v>35</v>
      </c>
      <c r="AH58" s="247">
        <f>'2.) Profit &amp; loss (P&amp;L)'!AI44</f>
        <v>35</v>
      </c>
      <c r="AI58" s="247">
        <f>'2.) Profit &amp; loss (P&amp;L)'!AJ44</f>
        <v>35</v>
      </c>
      <c r="AJ58" s="247">
        <f>'2.) Profit &amp; loss (P&amp;L)'!AK44</f>
        <v>35</v>
      </c>
      <c r="AK58" s="247">
        <f>'2.) Profit &amp; loss (P&amp;L)'!AL44</f>
        <v>35</v>
      </c>
      <c r="AL58" s="247">
        <f>'2.) Profit &amp; loss (P&amp;L)'!AM44</f>
        <v>35</v>
      </c>
      <c r="AM58" s="247">
        <f>'2.) Profit &amp; loss (P&amp;L)'!AN44</f>
        <v>35</v>
      </c>
      <c r="AN58" s="247">
        <f>'2.) Profit &amp; loss (P&amp;L)'!AO44</f>
        <v>35</v>
      </c>
      <c r="AO58" s="247">
        <f>'2.) Profit &amp; loss (P&amp;L)'!AP44</f>
        <v>35</v>
      </c>
      <c r="AP58" s="299">
        <f>'2.) Profit &amp; loss (P&amp;L)'!AQ44</f>
        <v>0</v>
      </c>
    </row>
    <row r="59" spans="2:42" s="64" customFormat="1" hidden="1" outlineLevel="1" x14ac:dyDescent="0.2">
      <c r="B59" s="297">
        <f>'2.) Profit &amp; loss (P&amp;L)'!B45</f>
        <v>0</v>
      </c>
      <c r="C59" s="284" t="str">
        <f>'2.) Profit &amp; loss (P&amp;L)'!C45</f>
        <v xml:space="preserve"> = Production "BackSound"</v>
      </c>
      <c r="D59" s="248">
        <f>'2.) Profit &amp; loss (P&amp;L)'!E45</f>
        <v>0</v>
      </c>
      <c r="E59" s="248">
        <f>'2.) Profit &amp; loss (P&amp;L)'!F45</f>
        <v>0</v>
      </c>
      <c r="F59" s="248">
        <f>'2.) Profit &amp; loss (P&amp;L)'!G45</f>
        <v>0</v>
      </c>
      <c r="G59" s="248">
        <f>'2.) Profit &amp; loss (P&amp;L)'!H45</f>
        <v>0</v>
      </c>
      <c r="H59" s="248">
        <f>'2.) Profit &amp; loss (P&amp;L)'!I45</f>
        <v>0</v>
      </c>
      <c r="I59" s="248">
        <f>'2.) Profit &amp; loss (P&amp;L)'!J45</f>
        <v>0</v>
      </c>
      <c r="J59" s="248">
        <f>'2.) Profit &amp; loss (P&amp;L)'!K45</f>
        <v>0</v>
      </c>
      <c r="K59" s="248">
        <f>'2.) Profit &amp; loss (P&amp;L)'!L45</f>
        <v>0</v>
      </c>
      <c r="L59" s="248">
        <f>'2.) Profit &amp; loss (P&amp;L)'!M45</f>
        <v>0</v>
      </c>
      <c r="M59" s="248">
        <f>'2.) Profit &amp; loss (P&amp;L)'!N45</f>
        <v>180</v>
      </c>
      <c r="N59" s="248">
        <f>'2.) Profit &amp; loss (P&amp;L)'!O45</f>
        <v>900</v>
      </c>
      <c r="O59" s="248">
        <f>'2.) Profit &amp; loss (P&amp;L)'!P45</f>
        <v>180</v>
      </c>
      <c r="P59" s="248">
        <f>'2.) Profit &amp; loss (P&amp;L)'!Q45</f>
        <v>1260</v>
      </c>
      <c r="Q59" s="248">
        <f>'2.) Profit &amp; loss (P&amp;L)'!R45</f>
        <v>250</v>
      </c>
      <c r="R59" s="248">
        <f>'2.) Profit &amp; loss (P&amp;L)'!S45</f>
        <v>350</v>
      </c>
      <c r="S59" s="248">
        <f>'2.) Profit &amp; loss (P&amp;L)'!T45</f>
        <v>350</v>
      </c>
      <c r="T59" s="248">
        <f>'2.) Profit &amp; loss (P&amp;L)'!U45</f>
        <v>500</v>
      </c>
      <c r="U59" s="248">
        <f>'2.) Profit &amp; loss (P&amp;L)'!V45</f>
        <v>500</v>
      </c>
      <c r="V59" s="248">
        <f>'2.) Profit &amp; loss (P&amp;L)'!W45</f>
        <v>600</v>
      </c>
      <c r="W59" s="248">
        <f>'2.) Profit &amp; loss (P&amp;L)'!X45</f>
        <v>700</v>
      </c>
      <c r="X59" s="248">
        <f>'2.) Profit &amp; loss (P&amp;L)'!Y45</f>
        <v>800</v>
      </c>
      <c r="Y59" s="248">
        <f>'2.) Profit &amp; loss (P&amp;L)'!Z45</f>
        <v>720</v>
      </c>
      <c r="Z59" s="248">
        <f>'2.) Profit &amp; loss (P&amp;L)'!AA45</f>
        <v>880</v>
      </c>
      <c r="AA59" s="248">
        <f>'2.) Profit &amp; loss (P&amp;L)'!AB45</f>
        <v>1200</v>
      </c>
      <c r="AB59" s="248">
        <f>'2.) Profit &amp; loss (P&amp;L)'!AC45</f>
        <v>600</v>
      </c>
      <c r="AC59" s="248">
        <f>'2.) Profit &amp; loss (P&amp;L)'!AD45</f>
        <v>7450</v>
      </c>
      <c r="AD59" s="248">
        <f>'2.) Profit &amp; loss (P&amp;L)'!AE45</f>
        <v>525</v>
      </c>
      <c r="AE59" s="248">
        <f>'2.) Profit &amp; loss (P&amp;L)'!AF45</f>
        <v>630</v>
      </c>
      <c r="AF59" s="248">
        <f>'2.) Profit &amp; loss (P&amp;L)'!AG45</f>
        <v>805</v>
      </c>
      <c r="AG59" s="248">
        <f>'2.) Profit &amp; loss (P&amp;L)'!AH45</f>
        <v>1050</v>
      </c>
      <c r="AH59" s="248">
        <f>'2.) Profit &amp; loss (P&amp;L)'!AI45</f>
        <v>1050</v>
      </c>
      <c r="AI59" s="248">
        <f>'2.) Profit &amp; loss (P&amp;L)'!AJ45</f>
        <v>1400</v>
      </c>
      <c r="AJ59" s="248">
        <f>'2.) Profit &amp; loss (P&amp;L)'!AK45</f>
        <v>1925</v>
      </c>
      <c r="AK59" s="248">
        <f>'2.) Profit &amp; loss (P&amp;L)'!AL45</f>
        <v>2450</v>
      </c>
      <c r="AL59" s="248">
        <f>'2.) Profit &amp; loss (P&amp;L)'!AM45</f>
        <v>3150</v>
      </c>
      <c r="AM59" s="248">
        <f>'2.) Profit &amp; loss (P&amp;L)'!AN45</f>
        <v>4200</v>
      </c>
      <c r="AN59" s="248">
        <f>'2.) Profit &amp; loss (P&amp;L)'!AO45</f>
        <v>4200</v>
      </c>
      <c r="AO59" s="248">
        <f>'2.) Profit &amp; loss (P&amp;L)'!AP45</f>
        <v>4200</v>
      </c>
      <c r="AP59" s="299">
        <f>'2.) Profit &amp; loss (P&amp;L)'!AQ45</f>
        <v>25585</v>
      </c>
    </row>
    <row r="60" spans="2:42" hidden="1" outlineLevel="1" x14ac:dyDescent="0.2">
      <c r="B60" s="297">
        <f>'2.) Profit &amp; loss (P&amp;L)'!B46</f>
        <v>0</v>
      </c>
      <c r="C60" s="284" t="str">
        <f>'2.) Profit &amp; loss (P&amp;L)'!C46</f>
        <v>Input tax</v>
      </c>
      <c r="D60" s="247">
        <f>'2.) Profit &amp; loss (P&amp;L)'!E46</f>
        <v>0</v>
      </c>
      <c r="E60" s="247">
        <f>'2.) Profit &amp; loss (P&amp;L)'!F46</f>
        <v>0</v>
      </c>
      <c r="F60" s="247">
        <f>'2.) Profit &amp; loss (P&amp;L)'!G46</f>
        <v>0</v>
      </c>
      <c r="G60" s="247">
        <f>'2.) Profit &amp; loss (P&amp;L)'!H46</f>
        <v>0</v>
      </c>
      <c r="H60" s="247">
        <f>'2.) Profit &amp; loss (P&amp;L)'!I46</f>
        <v>0</v>
      </c>
      <c r="I60" s="247">
        <f>'2.) Profit &amp; loss (P&amp;L)'!J46</f>
        <v>0</v>
      </c>
      <c r="J60" s="247">
        <f>'2.) Profit &amp; loss (P&amp;L)'!K46</f>
        <v>0</v>
      </c>
      <c r="K60" s="247">
        <f>'2.) Profit &amp; loss (P&amp;L)'!L46</f>
        <v>0</v>
      </c>
      <c r="L60" s="247">
        <f>'2.) Profit &amp; loss (P&amp;L)'!M46</f>
        <v>0</v>
      </c>
      <c r="M60" s="247">
        <f>'2.) Profit &amp; loss (P&amp;L)'!N46</f>
        <v>34.200000000000003</v>
      </c>
      <c r="N60" s="247">
        <f>'2.) Profit &amp; loss (P&amp;L)'!O46</f>
        <v>171</v>
      </c>
      <c r="O60" s="247">
        <f>'2.) Profit &amp; loss (P&amp;L)'!P46</f>
        <v>34.200000000000003</v>
      </c>
      <c r="P60" s="248">
        <f>'2.) Profit &amp; loss (P&amp;L)'!Q46</f>
        <v>239.39999999999998</v>
      </c>
      <c r="Q60" s="247">
        <f>'2.) Profit &amp; loss (P&amp;L)'!R46</f>
        <v>47.5</v>
      </c>
      <c r="R60" s="247">
        <f>'2.) Profit &amp; loss (P&amp;L)'!S46</f>
        <v>66.5</v>
      </c>
      <c r="S60" s="247">
        <f>'2.) Profit &amp; loss (P&amp;L)'!T46</f>
        <v>66.5</v>
      </c>
      <c r="T60" s="247">
        <f>'2.) Profit &amp; loss (P&amp;L)'!U46</f>
        <v>95</v>
      </c>
      <c r="U60" s="247">
        <f>'2.) Profit &amp; loss (P&amp;L)'!V46</f>
        <v>95</v>
      </c>
      <c r="V60" s="247">
        <f>'2.) Profit &amp; loss (P&amp;L)'!W46</f>
        <v>114</v>
      </c>
      <c r="W60" s="247">
        <f>'2.) Profit &amp; loss (P&amp;L)'!X46</f>
        <v>133</v>
      </c>
      <c r="X60" s="247">
        <f>'2.) Profit &amp; loss (P&amp;L)'!Y46</f>
        <v>152</v>
      </c>
      <c r="Y60" s="247">
        <f>'2.) Profit &amp; loss (P&amp;L)'!Z46</f>
        <v>136.80000000000001</v>
      </c>
      <c r="Z60" s="247">
        <f>'2.) Profit &amp; loss (P&amp;L)'!AA46</f>
        <v>167.2</v>
      </c>
      <c r="AA60" s="247">
        <f>'2.) Profit &amp; loss (P&amp;L)'!AB46</f>
        <v>228</v>
      </c>
      <c r="AB60" s="247">
        <f>'2.) Profit &amp; loss (P&amp;L)'!AC46</f>
        <v>114</v>
      </c>
      <c r="AC60" s="248">
        <f>'2.) Profit &amp; loss (P&amp;L)'!AD46</f>
        <v>1415.5</v>
      </c>
      <c r="AD60" s="247">
        <f>'2.) Profit &amp; loss (P&amp;L)'!AE46</f>
        <v>99.75</v>
      </c>
      <c r="AE60" s="247">
        <f>'2.) Profit &amp; loss (P&amp;L)'!AF46</f>
        <v>119.7</v>
      </c>
      <c r="AF60" s="247">
        <f>'2.) Profit &amp; loss (P&amp;L)'!AG46</f>
        <v>152.94999999999999</v>
      </c>
      <c r="AG60" s="247">
        <f>'2.) Profit &amp; loss (P&amp;L)'!AH46</f>
        <v>199.5</v>
      </c>
      <c r="AH60" s="247">
        <f>'2.) Profit &amp; loss (P&amp;L)'!AI46</f>
        <v>199.5</v>
      </c>
      <c r="AI60" s="247">
        <f>'2.) Profit &amp; loss (P&amp;L)'!AJ46</f>
        <v>266</v>
      </c>
      <c r="AJ60" s="247">
        <f>'2.) Profit &amp; loss (P&amp;L)'!AK46</f>
        <v>365.75</v>
      </c>
      <c r="AK60" s="247">
        <f>'2.) Profit &amp; loss (P&amp;L)'!AL46</f>
        <v>465.5</v>
      </c>
      <c r="AL60" s="247">
        <f>'2.) Profit &amp; loss (P&amp;L)'!AM46</f>
        <v>598.5</v>
      </c>
      <c r="AM60" s="247">
        <f>'2.) Profit &amp; loss (P&amp;L)'!AN46</f>
        <v>798</v>
      </c>
      <c r="AN60" s="247">
        <f>'2.) Profit &amp; loss (P&amp;L)'!AO46</f>
        <v>798</v>
      </c>
      <c r="AO60" s="247">
        <f>'2.) Profit &amp; loss (P&amp;L)'!AP46</f>
        <v>798</v>
      </c>
      <c r="AP60" s="299">
        <f>'2.) Profit &amp; loss (P&amp;L)'!AQ46</f>
        <v>4861.1499999999996</v>
      </c>
    </row>
    <row r="61" spans="2:42" s="64" customFormat="1" hidden="1" outlineLevel="1" x14ac:dyDescent="0.2">
      <c r="B61" s="295" t="str">
        <f>'2.) Profit &amp; loss (P&amp;L)'!B47</f>
        <v>"WalletSound"</v>
      </c>
      <c r="C61" s="286"/>
      <c r="D61" s="547"/>
      <c r="E61" s="548"/>
      <c r="F61" s="548"/>
      <c r="G61" s="548"/>
      <c r="H61" s="548"/>
      <c r="I61" s="548"/>
      <c r="J61" s="548"/>
      <c r="K61" s="548"/>
      <c r="L61" s="548"/>
      <c r="M61" s="548"/>
      <c r="N61" s="548"/>
      <c r="O61" s="549"/>
      <c r="P61" s="251"/>
      <c r="Q61" s="473"/>
      <c r="R61" s="445"/>
      <c r="S61" s="445"/>
      <c r="T61" s="445"/>
      <c r="U61" s="445"/>
      <c r="V61" s="445"/>
      <c r="W61" s="445"/>
      <c r="X61" s="445"/>
      <c r="Y61" s="445"/>
      <c r="Z61" s="445"/>
      <c r="AA61" s="445"/>
      <c r="AB61" s="446"/>
      <c r="AC61" s="215"/>
      <c r="AD61" s="485"/>
      <c r="AE61" s="486"/>
      <c r="AF61" s="486"/>
      <c r="AG61" s="486"/>
      <c r="AH61" s="486"/>
      <c r="AI61" s="486"/>
      <c r="AJ61" s="486"/>
      <c r="AK61" s="486"/>
      <c r="AL61" s="486"/>
      <c r="AM61" s="486"/>
      <c r="AN61" s="486"/>
      <c r="AO61" s="487"/>
      <c r="AP61" s="296"/>
    </row>
    <row r="62" spans="2:42" s="64" customFormat="1" hidden="1" outlineLevel="1" x14ac:dyDescent="0.2">
      <c r="B62" s="297">
        <f>'2.) Profit &amp; loss (P&amp;L)'!B48</f>
        <v>0</v>
      </c>
      <c r="C62" s="284" t="str">
        <f>'2.) Profit &amp; loss (P&amp;L)'!C48</f>
        <v>Customers</v>
      </c>
      <c r="D62" s="249">
        <f>'2.) Profit &amp; loss (P&amp;L)'!E48</f>
        <v>0</v>
      </c>
      <c r="E62" s="249">
        <f>'2.) Profit &amp; loss (P&amp;L)'!F48</f>
        <v>0</v>
      </c>
      <c r="F62" s="249">
        <f>'2.) Profit &amp; loss (P&amp;L)'!G48</f>
        <v>0</v>
      </c>
      <c r="G62" s="249">
        <f>'2.) Profit &amp; loss (P&amp;L)'!H48</f>
        <v>0</v>
      </c>
      <c r="H62" s="249">
        <f>'2.) Profit &amp; loss (P&amp;L)'!I48</f>
        <v>0</v>
      </c>
      <c r="I62" s="249">
        <f>'2.) Profit &amp; loss (P&amp;L)'!J48</f>
        <v>0</v>
      </c>
      <c r="J62" s="249">
        <f>'2.) Profit &amp; loss (P&amp;L)'!K48</f>
        <v>0</v>
      </c>
      <c r="K62" s="249">
        <f>'2.) Profit &amp; loss (P&amp;L)'!L48</f>
        <v>0</v>
      </c>
      <c r="L62" s="249">
        <f>'2.) Profit &amp; loss (P&amp;L)'!M48</f>
        <v>0</v>
      </c>
      <c r="M62" s="249">
        <f>'2.) Profit &amp; loss (P&amp;L)'!N48</f>
        <v>0</v>
      </c>
      <c r="N62" s="249">
        <f>'2.) Profit &amp; loss (P&amp;L)'!O48</f>
        <v>0</v>
      </c>
      <c r="O62" s="249">
        <f>'2.) Profit &amp; loss (P&amp;L)'!P48</f>
        <v>0</v>
      </c>
      <c r="P62" s="252">
        <f>'2.) Profit &amp; loss (P&amp;L)'!Q48</f>
        <v>0</v>
      </c>
      <c r="Q62" s="249">
        <f>'2.) Profit &amp; loss (P&amp;L)'!R48</f>
        <v>0</v>
      </c>
      <c r="R62" s="249">
        <f>'2.) Profit &amp; loss (P&amp;L)'!S48</f>
        <v>0</v>
      </c>
      <c r="S62" s="249">
        <f>'2.) Profit &amp; loss (P&amp;L)'!T48</f>
        <v>0</v>
      </c>
      <c r="T62" s="249">
        <f>'2.) Profit &amp; loss (P&amp;L)'!U48</f>
        <v>0</v>
      </c>
      <c r="U62" s="249">
        <f>'2.) Profit &amp; loss (P&amp;L)'!V48</f>
        <v>5</v>
      </c>
      <c r="V62" s="249">
        <f>'2.) Profit &amp; loss (P&amp;L)'!W48</f>
        <v>3</v>
      </c>
      <c r="W62" s="249">
        <f>'2.) Profit &amp; loss (P&amp;L)'!X48</f>
        <v>3</v>
      </c>
      <c r="X62" s="249">
        <f>'2.) Profit &amp; loss (P&amp;L)'!Y48</f>
        <v>5</v>
      </c>
      <c r="Y62" s="249">
        <f>'2.) Profit &amp; loss (P&amp;L)'!Z48</f>
        <v>5</v>
      </c>
      <c r="Z62" s="249">
        <f>'2.) Profit &amp; loss (P&amp;L)'!AA48</f>
        <v>7</v>
      </c>
      <c r="AA62" s="249">
        <f>'2.) Profit &amp; loss (P&amp;L)'!AB48</f>
        <v>10</v>
      </c>
      <c r="AB62" s="249">
        <f>'2.) Profit &amp; loss (P&amp;L)'!AC48</f>
        <v>10</v>
      </c>
      <c r="AC62" s="252">
        <f>'2.) Profit &amp; loss (P&amp;L)'!AD48</f>
        <v>48</v>
      </c>
      <c r="AD62" s="249">
        <f>'2.) Profit &amp; loss (P&amp;L)'!AE48</f>
        <v>5</v>
      </c>
      <c r="AE62" s="249">
        <f>'2.) Profit &amp; loss (P&amp;L)'!AF48</f>
        <v>7</v>
      </c>
      <c r="AF62" s="249">
        <f>'2.) Profit &amp; loss (P&amp;L)'!AG48</f>
        <v>10</v>
      </c>
      <c r="AG62" s="249">
        <f>'2.) Profit &amp; loss (P&amp;L)'!AH48</f>
        <v>15</v>
      </c>
      <c r="AH62" s="249">
        <f>'2.) Profit &amp; loss (P&amp;L)'!AI48</f>
        <v>22</v>
      </c>
      <c r="AI62" s="249">
        <f>'2.) Profit &amp; loss (P&amp;L)'!AJ48</f>
        <v>28</v>
      </c>
      <c r="AJ62" s="249">
        <f>'2.) Profit &amp; loss (P&amp;L)'!AK48</f>
        <v>28</v>
      </c>
      <c r="AK62" s="249">
        <f>'2.) Profit &amp; loss (P&amp;L)'!AL48</f>
        <v>35</v>
      </c>
      <c r="AL62" s="249">
        <f>'2.) Profit &amp; loss (P&amp;L)'!AM48</f>
        <v>45</v>
      </c>
      <c r="AM62" s="249">
        <f>'2.) Profit &amp; loss (P&amp;L)'!AN48</f>
        <v>50</v>
      </c>
      <c r="AN62" s="249">
        <f>'2.) Profit &amp; loss (P&amp;L)'!AO48</f>
        <v>60</v>
      </c>
      <c r="AO62" s="249">
        <f>'2.) Profit &amp; loss (P&amp;L)'!AP48</f>
        <v>80</v>
      </c>
      <c r="AP62" s="300">
        <f>'2.) Profit &amp; loss (P&amp;L)'!AQ48</f>
        <v>385</v>
      </c>
    </row>
    <row r="63" spans="2:42" s="64" customFormat="1" hidden="1" outlineLevel="1" x14ac:dyDescent="0.2">
      <c r="B63" s="297">
        <f>'2.) Profit &amp; loss (P&amp;L)'!B49</f>
        <v>0</v>
      </c>
      <c r="C63" s="284" t="str">
        <f>'2.) Profit &amp; loss (P&amp;L)'!C49</f>
        <v xml:space="preserve">   Sold amount</v>
      </c>
      <c r="D63" s="249">
        <f>'2.) Profit &amp; loss (P&amp;L)'!E49</f>
        <v>0</v>
      </c>
      <c r="E63" s="249">
        <f>'2.) Profit &amp; loss (P&amp;L)'!F49</f>
        <v>0</v>
      </c>
      <c r="F63" s="249">
        <f>'2.) Profit &amp; loss (P&amp;L)'!G49</f>
        <v>0</v>
      </c>
      <c r="G63" s="249">
        <f>'2.) Profit &amp; loss (P&amp;L)'!H49</f>
        <v>0</v>
      </c>
      <c r="H63" s="249">
        <f>'2.) Profit &amp; loss (P&amp;L)'!I49</f>
        <v>0</v>
      </c>
      <c r="I63" s="249">
        <f>'2.) Profit &amp; loss (P&amp;L)'!J49</f>
        <v>0</v>
      </c>
      <c r="J63" s="249">
        <f>'2.) Profit &amp; loss (P&amp;L)'!K49</f>
        <v>0</v>
      </c>
      <c r="K63" s="249">
        <f>'2.) Profit &amp; loss (P&amp;L)'!L49</f>
        <v>0</v>
      </c>
      <c r="L63" s="249">
        <f>'2.) Profit &amp; loss (P&amp;L)'!M49</f>
        <v>0</v>
      </c>
      <c r="M63" s="249">
        <f>'2.) Profit &amp; loss (P&amp;L)'!N49</f>
        <v>0</v>
      </c>
      <c r="N63" s="249">
        <f>'2.) Profit &amp; loss (P&amp;L)'!O49</f>
        <v>0</v>
      </c>
      <c r="O63" s="249">
        <f>'2.) Profit &amp; loss (P&amp;L)'!P49</f>
        <v>0</v>
      </c>
      <c r="P63" s="252">
        <f>'2.) Profit &amp; loss (P&amp;L)'!Q49</f>
        <v>0</v>
      </c>
      <c r="Q63" s="249">
        <f>'2.) Profit &amp; loss (P&amp;L)'!R49</f>
        <v>0</v>
      </c>
      <c r="R63" s="249">
        <f>'2.) Profit &amp; loss (P&amp;L)'!S49</f>
        <v>0</v>
      </c>
      <c r="S63" s="249">
        <f>'2.) Profit &amp; loss (P&amp;L)'!T49</f>
        <v>0</v>
      </c>
      <c r="T63" s="249">
        <f>'2.) Profit &amp; loss (P&amp;L)'!U49</f>
        <v>5</v>
      </c>
      <c r="U63" s="249">
        <f>'2.) Profit &amp; loss (P&amp;L)'!V49</f>
        <v>3</v>
      </c>
      <c r="V63" s="249">
        <f>'2.) Profit &amp; loss (P&amp;L)'!W49</f>
        <v>3</v>
      </c>
      <c r="W63" s="249">
        <f>'2.) Profit &amp; loss (P&amp;L)'!X49</f>
        <v>5</v>
      </c>
      <c r="X63" s="249">
        <f>'2.) Profit &amp; loss (P&amp;L)'!Y49</f>
        <v>5</v>
      </c>
      <c r="Y63" s="249">
        <f>'2.) Profit &amp; loss (P&amp;L)'!Z49</f>
        <v>7</v>
      </c>
      <c r="Z63" s="249">
        <f>'2.) Profit &amp; loss (P&amp;L)'!AA49</f>
        <v>10</v>
      </c>
      <c r="AA63" s="249">
        <f>'2.) Profit &amp; loss (P&amp;L)'!AB49</f>
        <v>10</v>
      </c>
      <c r="AB63" s="249">
        <f>'2.) Profit &amp; loss (P&amp;L)'!AC49</f>
        <v>5</v>
      </c>
      <c r="AC63" s="252">
        <f>'2.) Profit &amp; loss (P&amp;L)'!AD49</f>
        <v>53</v>
      </c>
      <c r="AD63" s="249">
        <f>'2.) Profit &amp; loss (P&amp;L)'!AE49</f>
        <v>7</v>
      </c>
      <c r="AE63" s="249">
        <f>'2.) Profit &amp; loss (P&amp;L)'!AF49</f>
        <v>10</v>
      </c>
      <c r="AF63" s="249">
        <f>'2.) Profit &amp; loss (P&amp;L)'!AG49</f>
        <v>15</v>
      </c>
      <c r="AG63" s="249">
        <f>'2.) Profit &amp; loss (P&amp;L)'!AH49</f>
        <v>22</v>
      </c>
      <c r="AH63" s="249">
        <f>'2.) Profit &amp; loss (P&amp;L)'!AI49</f>
        <v>28</v>
      </c>
      <c r="AI63" s="249">
        <f>'2.) Profit &amp; loss (P&amp;L)'!AJ49</f>
        <v>28</v>
      </c>
      <c r="AJ63" s="249">
        <f>'2.) Profit &amp; loss (P&amp;L)'!AK49</f>
        <v>35</v>
      </c>
      <c r="AK63" s="249">
        <f>'2.) Profit &amp; loss (P&amp;L)'!AL49</f>
        <v>45</v>
      </c>
      <c r="AL63" s="249">
        <f>'2.) Profit &amp; loss (P&amp;L)'!AM49</f>
        <v>50</v>
      </c>
      <c r="AM63" s="249">
        <f>'2.) Profit &amp; loss (P&amp;L)'!AN49</f>
        <v>60</v>
      </c>
      <c r="AN63" s="249">
        <f>'2.) Profit &amp; loss (P&amp;L)'!AO49</f>
        <v>80</v>
      </c>
      <c r="AO63" s="249">
        <f>'2.) Profit &amp; loss (P&amp;L)'!AP49</f>
        <v>80</v>
      </c>
      <c r="AP63" s="300">
        <f>'2.) Profit &amp; loss (P&amp;L)'!AQ49</f>
        <v>460</v>
      </c>
    </row>
    <row r="64" spans="2:42" s="64" customFormat="1" hidden="1" outlineLevel="1" x14ac:dyDescent="0.2">
      <c r="B64" s="297">
        <f>'2.) Profit &amp; loss (P&amp;L)'!B50</f>
        <v>0</v>
      </c>
      <c r="C64" s="284" t="str">
        <f>'2.) Profit &amp; loss (P&amp;L)'!C50</f>
        <v xml:space="preserve"> x Production/service costs per unit</v>
      </c>
      <c r="D64" s="247">
        <f>'2.) Profit &amp; loss (P&amp;L)'!E50</f>
        <v>0</v>
      </c>
      <c r="E64" s="247">
        <f>'2.) Profit &amp; loss (P&amp;L)'!F50</f>
        <v>0</v>
      </c>
      <c r="F64" s="247">
        <f>'2.) Profit &amp; loss (P&amp;L)'!G50</f>
        <v>0</v>
      </c>
      <c r="G64" s="247">
        <f>'2.) Profit &amp; loss (P&amp;L)'!H50</f>
        <v>0</v>
      </c>
      <c r="H64" s="247">
        <f>'2.) Profit &amp; loss (P&amp;L)'!I50</f>
        <v>0</v>
      </c>
      <c r="I64" s="247">
        <f>'2.) Profit &amp; loss (P&amp;L)'!J50</f>
        <v>0</v>
      </c>
      <c r="J64" s="247">
        <f>'2.) Profit &amp; loss (P&amp;L)'!K50</f>
        <v>0</v>
      </c>
      <c r="K64" s="247">
        <f>'2.) Profit &amp; loss (P&amp;L)'!L50</f>
        <v>0</v>
      </c>
      <c r="L64" s="247">
        <f>'2.) Profit &amp; loss (P&amp;L)'!M50</f>
        <v>0</v>
      </c>
      <c r="M64" s="247">
        <f>'2.) Profit &amp; loss (P&amp;L)'!N50</f>
        <v>0</v>
      </c>
      <c r="N64" s="247">
        <f>'2.) Profit &amp; loss (P&amp;L)'!O50</f>
        <v>0</v>
      </c>
      <c r="O64" s="247">
        <f>'2.) Profit &amp; loss (P&amp;L)'!P50</f>
        <v>0</v>
      </c>
      <c r="P64" s="248">
        <f>'2.) Profit &amp; loss (P&amp;L)'!Q50</f>
        <v>0</v>
      </c>
      <c r="Q64" s="247">
        <f>'2.) Profit &amp; loss (P&amp;L)'!R50</f>
        <v>0</v>
      </c>
      <c r="R64" s="247">
        <f>'2.) Profit &amp; loss (P&amp;L)'!S50</f>
        <v>0</v>
      </c>
      <c r="S64" s="247">
        <f>'2.) Profit &amp; loss (P&amp;L)'!T50</f>
        <v>0</v>
      </c>
      <c r="T64" s="247">
        <f>'2.) Profit &amp; loss (P&amp;L)'!U50</f>
        <v>15</v>
      </c>
      <c r="U64" s="247">
        <f>'2.) Profit &amp; loss (P&amp;L)'!V50</f>
        <v>15</v>
      </c>
      <c r="V64" s="247">
        <f>'2.) Profit &amp; loss (P&amp;L)'!W50</f>
        <v>15</v>
      </c>
      <c r="W64" s="247">
        <f>'2.) Profit &amp; loss (P&amp;L)'!X50</f>
        <v>15</v>
      </c>
      <c r="X64" s="247">
        <f>'2.) Profit &amp; loss (P&amp;L)'!Y50</f>
        <v>15</v>
      </c>
      <c r="Y64" s="247">
        <f>'2.) Profit &amp; loss (P&amp;L)'!Z50</f>
        <v>15</v>
      </c>
      <c r="Z64" s="247">
        <f>'2.) Profit &amp; loss (P&amp;L)'!AA50</f>
        <v>15</v>
      </c>
      <c r="AA64" s="247">
        <f>'2.) Profit &amp; loss (P&amp;L)'!AB50</f>
        <v>15</v>
      </c>
      <c r="AB64" s="247">
        <f>'2.) Profit &amp; loss (P&amp;L)'!AC50</f>
        <v>15</v>
      </c>
      <c r="AC64" s="248">
        <f>'2.) Profit &amp; loss (P&amp;L)'!AD50</f>
        <v>0</v>
      </c>
      <c r="AD64" s="247">
        <f>'2.) Profit &amp; loss (P&amp;L)'!AE50</f>
        <v>12</v>
      </c>
      <c r="AE64" s="247">
        <f>'2.) Profit &amp; loss (P&amp;L)'!AF50</f>
        <v>12</v>
      </c>
      <c r="AF64" s="247">
        <f>'2.) Profit &amp; loss (P&amp;L)'!AG50</f>
        <v>12</v>
      </c>
      <c r="AG64" s="247">
        <f>'2.) Profit &amp; loss (P&amp;L)'!AH50</f>
        <v>12</v>
      </c>
      <c r="AH64" s="247">
        <f>'2.) Profit &amp; loss (P&amp;L)'!AI50</f>
        <v>12</v>
      </c>
      <c r="AI64" s="247">
        <f>'2.) Profit &amp; loss (P&amp;L)'!AJ50</f>
        <v>12</v>
      </c>
      <c r="AJ64" s="247">
        <f>'2.) Profit &amp; loss (P&amp;L)'!AK50</f>
        <v>12</v>
      </c>
      <c r="AK64" s="247">
        <f>'2.) Profit &amp; loss (P&amp;L)'!AL50</f>
        <v>12</v>
      </c>
      <c r="AL64" s="247">
        <f>'2.) Profit &amp; loss (P&amp;L)'!AM50</f>
        <v>12</v>
      </c>
      <c r="AM64" s="247">
        <f>'2.) Profit &amp; loss (P&amp;L)'!AN50</f>
        <v>12</v>
      </c>
      <c r="AN64" s="247">
        <f>'2.) Profit &amp; loss (P&amp;L)'!AO50</f>
        <v>12</v>
      </c>
      <c r="AO64" s="247">
        <f>'2.) Profit &amp; loss (P&amp;L)'!AP50</f>
        <v>12</v>
      </c>
      <c r="AP64" s="299">
        <f>'2.) Profit &amp; loss (P&amp;L)'!AQ50</f>
        <v>0</v>
      </c>
    </row>
    <row r="65" spans="1:42" s="64" customFormat="1" hidden="1" outlineLevel="1" x14ac:dyDescent="0.2">
      <c r="B65" s="297">
        <f>'2.) Profit &amp; loss (P&amp;L)'!B51</f>
        <v>0</v>
      </c>
      <c r="C65" s="284" t="str">
        <f>'2.) Profit &amp; loss (P&amp;L)'!C51</f>
        <v xml:space="preserve"> = Production/service Costs "Wallet Sound"</v>
      </c>
      <c r="D65" s="248">
        <f>'2.) Profit &amp; loss (P&amp;L)'!E51</f>
        <v>0</v>
      </c>
      <c r="E65" s="248">
        <f>'2.) Profit &amp; loss (P&amp;L)'!F51</f>
        <v>0</v>
      </c>
      <c r="F65" s="248">
        <f>'2.) Profit &amp; loss (P&amp;L)'!G51</f>
        <v>0</v>
      </c>
      <c r="G65" s="248">
        <f>'2.) Profit &amp; loss (P&amp;L)'!H51</f>
        <v>0</v>
      </c>
      <c r="H65" s="248">
        <f>'2.) Profit &amp; loss (P&amp;L)'!I51</f>
        <v>0</v>
      </c>
      <c r="I65" s="248">
        <f>'2.) Profit &amp; loss (P&amp;L)'!J51</f>
        <v>0</v>
      </c>
      <c r="J65" s="248">
        <f>'2.) Profit &amp; loss (P&amp;L)'!K51</f>
        <v>0</v>
      </c>
      <c r="K65" s="248">
        <f>'2.) Profit &amp; loss (P&amp;L)'!L51</f>
        <v>0</v>
      </c>
      <c r="L65" s="248">
        <f>'2.) Profit &amp; loss (P&amp;L)'!M51</f>
        <v>0</v>
      </c>
      <c r="M65" s="248">
        <f>'2.) Profit &amp; loss (P&amp;L)'!N51</f>
        <v>0</v>
      </c>
      <c r="N65" s="248">
        <f>'2.) Profit &amp; loss (P&amp;L)'!O51</f>
        <v>0</v>
      </c>
      <c r="O65" s="248">
        <f>'2.) Profit &amp; loss (P&amp;L)'!P51</f>
        <v>0</v>
      </c>
      <c r="P65" s="248">
        <f>'2.) Profit &amp; loss (P&amp;L)'!Q51</f>
        <v>0</v>
      </c>
      <c r="Q65" s="248">
        <f>'2.) Profit &amp; loss (P&amp;L)'!R51</f>
        <v>0</v>
      </c>
      <c r="R65" s="248">
        <f>'2.) Profit &amp; loss (P&amp;L)'!S51</f>
        <v>0</v>
      </c>
      <c r="S65" s="248">
        <f>'2.) Profit &amp; loss (P&amp;L)'!T51</f>
        <v>0</v>
      </c>
      <c r="T65" s="248">
        <f>'2.) Profit &amp; loss (P&amp;L)'!U51</f>
        <v>75</v>
      </c>
      <c r="U65" s="248">
        <f>'2.) Profit &amp; loss (P&amp;L)'!V51</f>
        <v>45</v>
      </c>
      <c r="V65" s="248">
        <f>'2.) Profit &amp; loss (P&amp;L)'!W51</f>
        <v>45</v>
      </c>
      <c r="W65" s="248">
        <f>'2.) Profit &amp; loss (P&amp;L)'!X51</f>
        <v>75</v>
      </c>
      <c r="X65" s="248">
        <f>'2.) Profit &amp; loss (P&amp;L)'!Y51</f>
        <v>75</v>
      </c>
      <c r="Y65" s="248">
        <f>'2.) Profit &amp; loss (P&amp;L)'!Z51</f>
        <v>105</v>
      </c>
      <c r="Z65" s="248">
        <f>'2.) Profit &amp; loss (P&amp;L)'!AA51</f>
        <v>150</v>
      </c>
      <c r="AA65" s="248">
        <f>'2.) Profit &amp; loss (P&amp;L)'!AB51</f>
        <v>150</v>
      </c>
      <c r="AB65" s="248">
        <f>'2.) Profit &amp; loss (P&amp;L)'!AC51</f>
        <v>75</v>
      </c>
      <c r="AC65" s="248">
        <f>'2.) Profit &amp; loss (P&amp;L)'!AD51</f>
        <v>795</v>
      </c>
      <c r="AD65" s="248">
        <f>'2.) Profit &amp; loss (P&amp;L)'!AE51</f>
        <v>84</v>
      </c>
      <c r="AE65" s="248">
        <f>'2.) Profit &amp; loss (P&amp;L)'!AF51</f>
        <v>120</v>
      </c>
      <c r="AF65" s="248">
        <f>'2.) Profit &amp; loss (P&amp;L)'!AG51</f>
        <v>180</v>
      </c>
      <c r="AG65" s="248">
        <f>'2.) Profit &amp; loss (P&amp;L)'!AH51</f>
        <v>264</v>
      </c>
      <c r="AH65" s="248">
        <f>'2.) Profit &amp; loss (P&amp;L)'!AI51</f>
        <v>336</v>
      </c>
      <c r="AI65" s="248">
        <f>'2.) Profit &amp; loss (P&amp;L)'!AJ51</f>
        <v>336</v>
      </c>
      <c r="AJ65" s="248">
        <f>'2.) Profit &amp; loss (P&amp;L)'!AK51</f>
        <v>420</v>
      </c>
      <c r="AK65" s="248">
        <f>'2.) Profit &amp; loss (P&amp;L)'!AL51</f>
        <v>540</v>
      </c>
      <c r="AL65" s="248">
        <f>'2.) Profit &amp; loss (P&amp;L)'!AM51</f>
        <v>600</v>
      </c>
      <c r="AM65" s="248">
        <f>'2.) Profit &amp; loss (P&amp;L)'!AN51</f>
        <v>720</v>
      </c>
      <c r="AN65" s="248">
        <f>'2.) Profit &amp; loss (P&amp;L)'!AO51</f>
        <v>960</v>
      </c>
      <c r="AO65" s="248">
        <f>'2.) Profit &amp; loss (P&amp;L)'!AP51</f>
        <v>960</v>
      </c>
      <c r="AP65" s="299">
        <f>'2.) Profit &amp; loss (P&amp;L)'!AQ51</f>
        <v>5520</v>
      </c>
    </row>
    <row r="66" spans="1:42" hidden="1" outlineLevel="1" x14ac:dyDescent="0.2">
      <c r="B66" s="297">
        <f>'2.) Profit &amp; loss (P&amp;L)'!B52</f>
        <v>0</v>
      </c>
      <c r="C66" s="284" t="str">
        <f>'2.) Profit &amp; loss (P&amp;L)'!C52</f>
        <v>Input tax</v>
      </c>
      <c r="D66" s="247">
        <f>'2.) Profit &amp; loss (P&amp;L)'!E52</f>
        <v>0</v>
      </c>
      <c r="E66" s="247">
        <f>'2.) Profit &amp; loss (P&amp;L)'!F52</f>
        <v>0</v>
      </c>
      <c r="F66" s="247">
        <f>'2.) Profit &amp; loss (P&amp;L)'!G52</f>
        <v>0</v>
      </c>
      <c r="G66" s="247">
        <f>'2.) Profit &amp; loss (P&amp;L)'!H52</f>
        <v>0</v>
      </c>
      <c r="H66" s="247">
        <f>'2.) Profit &amp; loss (P&amp;L)'!I52</f>
        <v>0</v>
      </c>
      <c r="I66" s="247">
        <f>'2.) Profit &amp; loss (P&amp;L)'!J52</f>
        <v>0</v>
      </c>
      <c r="J66" s="247">
        <f>'2.) Profit &amp; loss (P&amp;L)'!K52</f>
        <v>0</v>
      </c>
      <c r="K66" s="247">
        <f>'2.) Profit &amp; loss (P&amp;L)'!L52</f>
        <v>0</v>
      </c>
      <c r="L66" s="247">
        <f>'2.) Profit &amp; loss (P&amp;L)'!M52</f>
        <v>0</v>
      </c>
      <c r="M66" s="247">
        <f>'2.) Profit &amp; loss (P&amp;L)'!N52</f>
        <v>0</v>
      </c>
      <c r="N66" s="247">
        <f>'2.) Profit &amp; loss (P&amp;L)'!O52</f>
        <v>0</v>
      </c>
      <c r="O66" s="247">
        <f>'2.) Profit &amp; loss (P&amp;L)'!P52</f>
        <v>0</v>
      </c>
      <c r="P66" s="248">
        <f>'2.) Profit &amp; loss (P&amp;L)'!Q52</f>
        <v>0</v>
      </c>
      <c r="Q66" s="247">
        <f>'2.) Profit &amp; loss (P&amp;L)'!R52</f>
        <v>0</v>
      </c>
      <c r="R66" s="247">
        <f>'2.) Profit &amp; loss (P&amp;L)'!S52</f>
        <v>0</v>
      </c>
      <c r="S66" s="247">
        <f>'2.) Profit &amp; loss (P&amp;L)'!T52</f>
        <v>0</v>
      </c>
      <c r="T66" s="247">
        <f>'2.) Profit &amp; loss (P&amp;L)'!U52</f>
        <v>14.25</v>
      </c>
      <c r="U66" s="247">
        <f>'2.) Profit &amp; loss (P&amp;L)'!V52</f>
        <v>8.5500000000000007</v>
      </c>
      <c r="V66" s="247">
        <f>'2.) Profit &amp; loss (P&amp;L)'!W52</f>
        <v>8.5500000000000007</v>
      </c>
      <c r="W66" s="247">
        <f>'2.) Profit &amp; loss (P&amp;L)'!X52</f>
        <v>14.25</v>
      </c>
      <c r="X66" s="247">
        <f>'2.) Profit &amp; loss (P&amp;L)'!Y52</f>
        <v>14.25</v>
      </c>
      <c r="Y66" s="247">
        <f>'2.) Profit &amp; loss (P&amp;L)'!Z52</f>
        <v>19.95</v>
      </c>
      <c r="Z66" s="247">
        <f>'2.) Profit &amp; loss (P&amp;L)'!AA52</f>
        <v>28.5</v>
      </c>
      <c r="AA66" s="247">
        <f>'2.) Profit &amp; loss (P&amp;L)'!AB52</f>
        <v>28.5</v>
      </c>
      <c r="AB66" s="247">
        <f>'2.) Profit &amp; loss (P&amp;L)'!AC52</f>
        <v>14.25</v>
      </c>
      <c r="AC66" s="248">
        <f>'2.) Profit &amp; loss (P&amp;L)'!AD52</f>
        <v>151.05000000000001</v>
      </c>
      <c r="AD66" s="247">
        <f>'2.) Profit &amp; loss (P&amp;L)'!AE52</f>
        <v>15.96</v>
      </c>
      <c r="AE66" s="247">
        <f>'2.) Profit &amp; loss (P&amp;L)'!AF52</f>
        <v>22.8</v>
      </c>
      <c r="AF66" s="247">
        <f>'2.) Profit &amp; loss (P&amp;L)'!AG52</f>
        <v>34.200000000000003</v>
      </c>
      <c r="AG66" s="247">
        <f>'2.) Profit &amp; loss (P&amp;L)'!AH52</f>
        <v>50.160000000000004</v>
      </c>
      <c r="AH66" s="247">
        <f>'2.) Profit &amp; loss (P&amp;L)'!AI52</f>
        <v>63.84</v>
      </c>
      <c r="AI66" s="247">
        <f>'2.) Profit &amp; loss (P&amp;L)'!AJ52</f>
        <v>63.84</v>
      </c>
      <c r="AJ66" s="247">
        <f>'2.) Profit &amp; loss (P&amp;L)'!AK52</f>
        <v>79.8</v>
      </c>
      <c r="AK66" s="247">
        <f>'2.) Profit &amp; loss (P&amp;L)'!AL52</f>
        <v>102.6</v>
      </c>
      <c r="AL66" s="247">
        <f>'2.) Profit &amp; loss (P&amp;L)'!AM52</f>
        <v>114</v>
      </c>
      <c r="AM66" s="247">
        <f>'2.) Profit &amp; loss (P&amp;L)'!AN52</f>
        <v>136.80000000000001</v>
      </c>
      <c r="AN66" s="247">
        <f>'2.) Profit &amp; loss (P&amp;L)'!AO52</f>
        <v>182.4</v>
      </c>
      <c r="AO66" s="247">
        <f>'2.) Profit &amp; loss (P&amp;L)'!AP52</f>
        <v>182.4</v>
      </c>
      <c r="AP66" s="299">
        <f>'2.) Profit &amp; loss (P&amp;L)'!AQ52</f>
        <v>1048.8</v>
      </c>
    </row>
    <row r="67" spans="1:42" s="64" customFormat="1" hidden="1" outlineLevel="1" x14ac:dyDescent="0.2">
      <c r="A67" s="64" t="s">
        <v>12</v>
      </c>
      <c r="B67" s="295" t="str">
        <f>'2.) Profit &amp; loss (P&amp;L)'!B53</f>
        <v>"BellySound"</v>
      </c>
      <c r="C67" s="286"/>
      <c r="D67" s="547"/>
      <c r="E67" s="548"/>
      <c r="F67" s="548"/>
      <c r="G67" s="548"/>
      <c r="H67" s="548"/>
      <c r="I67" s="548"/>
      <c r="J67" s="548"/>
      <c r="K67" s="548"/>
      <c r="L67" s="548"/>
      <c r="M67" s="548"/>
      <c r="N67" s="548"/>
      <c r="O67" s="549"/>
      <c r="P67" s="251"/>
      <c r="Q67" s="473"/>
      <c r="R67" s="445"/>
      <c r="S67" s="445"/>
      <c r="T67" s="445"/>
      <c r="U67" s="445"/>
      <c r="V67" s="445"/>
      <c r="W67" s="445"/>
      <c r="X67" s="445"/>
      <c r="Y67" s="445"/>
      <c r="Z67" s="445"/>
      <c r="AA67" s="445"/>
      <c r="AB67" s="446"/>
      <c r="AC67" s="215"/>
      <c r="AD67" s="485"/>
      <c r="AE67" s="486"/>
      <c r="AF67" s="486"/>
      <c r="AG67" s="486"/>
      <c r="AH67" s="486"/>
      <c r="AI67" s="486"/>
      <c r="AJ67" s="486"/>
      <c r="AK67" s="486"/>
      <c r="AL67" s="486"/>
      <c r="AM67" s="486"/>
      <c r="AN67" s="486"/>
      <c r="AO67" s="487"/>
      <c r="AP67" s="296"/>
    </row>
    <row r="68" spans="1:42" s="64" customFormat="1" hidden="1" outlineLevel="1" x14ac:dyDescent="0.2">
      <c r="B68" s="297">
        <f>'2.) Profit &amp; loss (P&amp;L)'!B54</f>
        <v>0</v>
      </c>
      <c r="C68" s="284" t="str">
        <f>'2.) Profit &amp; loss (P&amp;L)'!C54</f>
        <v>Customers</v>
      </c>
      <c r="D68" s="249">
        <f>'2.) Profit &amp; loss (P&amp;L)'!E54</f>
        <v>0</v>
      </c>
      <c r="E68" s="249">
        <f>'2.) Profit &amp; loss (P&amp;L)'!F54</f>
        <v>0</v>
      </c>
      <c r="F68" s="249">
        <f>'2.) Profit &amp; loss (P&amp;L)'!G54</f>
        <v>0</v>
      </c>
      <c r="G68" s="249">
        <f>'2.) Profit &amp; loss (P&amp;L)'!H54</f>
        <v>0</v>
      </c>
      <c r="H68" s="249">
        <f>'2.) Profit &amp; loss (P&amp;L)'!I54</f>
        <v>0</v>
      </c>
      <c r="I68" s="249">
        <f>'2.) Profit &amp; loss (P&amp;L)'!J54</f>
        <v>0</v>
      </c>
      <c r="J68" s="249">
        <f>'2.) Profit &amp; loss (P&amp;L)'!K54</f>
        <v>0</v>
      </c>
      <c r="K68" s="249">
        <f>'2.) Profit &amp; loss (P&amp;L)'!L54</f>
        <v>0</v>
      </c>
      <c r="L68" s="249">
        <f>'2.) Profit &amp; loss (P&amp;L)'!M54</f>
        <v>0</v>
      </c>
      <c r="M68" s="249">
        <f>'2.) Profit &amp; loss (P&amp;L)'!N54</f>
        <v>0</v>
      </c>
      <c r="N68" s="249">
        <f>'2.) Profit &amp; loss (P&amp;L)'!O54</f>
        <v>0</v>
      </c>
      <c r="O68" s="249">
        <f>'2.) Profit &amp; loss (P&amp;L)'!P54</f>
        <v>0</v>
      </c>
      <c r="P68" s="252">
        <f>'2.) Profit &amp; loss (P&amp;L)'!Q54</f>
        <v>0</v>
      </c>
      <c r="Q68" s="249">
        <f>'2.) Profit &amp; loss (P&amp;L)'!R54</f>
        <v>0</v>
      </c>
      <c r="R68" s="249">
        <f>'2.) Profit &amp; loss (P&amp;L)'!S54</f>
        <v>0</v>
      </c>
      <c r="S68" s="249">
        <f>'2.) Profit &amp; loss (P&amp;L)'!T54</f>
        <v>0</v>
      </c>
      <c r="T68" s="249">
        <f>'2.) Profit &amp; loss (P&amp;L)'!U54</f>
        <v>0</v>
      </c>
      <c r="U68" s="249">
        <f>'2.) Profit &amp; loss (P&amp;L)'!V54</f>
        <v>0</v>
      </c>
      <c r="V68" s="249">
        <f>'2.) Profit &amp; loss (P&amp;L)'!W54</f>
        <v>0</v>
      </c>
      <c r="W68" s="249">
        <f>'2.) Profit &amp; loss (P&amp;L)'!X54</f>
        <v>0</v>
      </c>
      <c r="X68" s="249">
        <f>'2.) Profit &amp; loss (P&amp;L)'!Y54</f>
        <v>0</v>
      </c>
      <c r="Y68" s="249">
        <f>'2.) Profit &amp; loss (P&amp;L)'!Z54</f>
        <v>0</v>
      </c>
      <c r="Z68" s="249">
        <f>'2.) Profit &amp; loss (P&amp;L)'!AA54</f>
        <v>0</v>
      </c>
      <c r="AA68" s="249">
        <f>'2.) Profit &amp; loss (P&amp;L)'!AB54</f>
        <v>5</v>
      </c>
      <c r="AB68" s="249">
        <f>'2.) Profit &amp; loss (P&amp;L)'!AC54</f>
        <v>5</v>
      </c>
      <c r="AC68" s="252">
        <f>'2.) Profit &amp; loss (P&amp;L)'!AD54</f>
        <v>10</v>
      </c>
      <c r="AD68" s="249">
        <f>'2.) Profit &amp; loss (P&amp;L)'!AE54</f>
        <v>0</v>
      </c>
      <c r="AE68" s="249">
        <f>'2.) Profit &amp; loss (P&amp;L)'!AF54</f>
        <v>0</v>
      </c>
      <c r="AF68" s="249">
        <f>'2.) Profit &amp; loss (P&amp;L)'!AG54</f>
        <v>0</v>
      </c>
      <c r="AG68" s="249">
        <f>'2.) Profit &amp; loss (P&amp;L)'!AH54</f>
        <v>0</v>
      </c>
      <c r="AH68" s="249">
        <f>'2.) Profit &amp; loss (P&amp;L)'!AI54</f>
        <v>0</v>
      </c>
      <c r="AI68" s="249">
        <f>'2.) Profit &amp; loss (P&amp;L)'!AJ54</f>
        <v>0</v>
      </c>
      <c r="AJ68" s="249">
        <f>'2.) Profit &amp; loss (P&amp;L)'!AK54</f>
        <v>0</v>
      </c>
      <c r="AK68" s="249">
        <f>'2.) Profit &amp; loss (P&amp;L)'!AL54</f>
        <v>0</v>
      </c>
      <c r="AL68" s="249">
        <f>'2.) Profit &amp; loss (P&amp;L)'!AM54</f>
        <v>0</v>
      </c>
      <c r="AM68" s="249">
        <f>'2.) Profit &amp; loss (P&amp;L)'!AN54</f>
        <v>0</v>
      </c>
      <c r="AN68" s="249">
        <f>'2.) Profit &amp; loss (P&amp;L)'!AO54</f>
        <v>0</v>
      </c>
      <c r="AO68" s="249">
        <f>'2.) Profit &amp; loss (P&amp;L)'!AP54</f>
        <v>0</v>
      </c>
      <c r="AP68" s="300">
        <f>'2.) Profit &amp; loss (P&amp;L)'!AQ54</f>
        <v>0</v>
      </c>
    </row>
    <row r="69" spans="1:42" s="64" customFormat="1" hidden="1" outlineLevel="1" x14ac:dyDescent="0.2">
      <c r="B69" s="297">
        <f>'2.) Profit &amp; loss (P&amp;L)'!B55</f>
        <v>0</v>
      </c>
      <c r="C69" s="284" t="str">
        <f>'2.) Profit &amp; loss (P&amp;L)'!C55</f>
        <v xml:space="preserve">   Sold amount</v>
      </c>
      <c r="D69" s="249">
        <f>'2.) Profit &amp; loss (P&amp;L)'!E55</f>
        <v>0</v>
      </c>
      <c r="E69" s="249">
        <f>'2.) Profit &amp; loss (P&amp;L)'!F55</f>
        <v>0</v>
      </c>
      <c r="F69" s="249">
        <f>'2.) Profit &amp; loss (P&amp;L)'!G55</f>
        <v>0</v>
      </c>
      <c r="G69" s="249">
        <f>'2.) Profit &amp; loss (P&amp;L)'!H55</f>
        <v>0</v>
      </c>
      <c r="H69" s="249">
        <f>'2.) Profit &amp; loss (P&amp;L)'!I55</f>
        <v>0</v>
      </c>
      <c r="I69" s="249">
        <f>'2.) Profit &amp; loss (P&amp;L)'!J55</f>
        <v>0</v>
      </c>
      <c r="J69" s="249">
        <f>'2.) Profit &amp; loss (P&amp;L)'!K55</f>
        <v>0</v>
      </c>
      <c r="K69" s="249">
        <f>'2.) Profit &amp; loss (P&amp;L)'!L55</f>
        <v>0</v>
      </c>
      <c r="L69" s="249">
        <f>'2.) Profit &amp; loss (P&amp;L)'!M55</f>
        <v>0</v>
      </c>
      <c r="M69" s="249">
        <f>'2.) Profit &amp; loss (P&amp;L)'!N55</f>
        <v>0</v>
      </c>
      <c r="N69" s="249">
        <f>'2.) Profit &amp; loss (P&amp;L)'!O55</f>
        <v>0</v>
      </c>
      <c r="O69" s="249">
        <f>'2.) Profit &amp; loss (P&amp;L)'!P55</f>
        <v>0</v>
      </c>
      <c r="P69" s="252">
        <f>'2.) Profit &amp; loss (P&amp;L)'!Q55</f>
        <v>0</v>
      </c>
      <c r="Q69" s="249">
        <f>'2.) Profit &amp; loss (P&amp;L)'!R55</f>
        <v>0</v>
      </c>
      <c r="R69" s="249">
        <f>'2.) Profit &amp; loss (P&amp;L)'!S55</f>
        <v>0</v>
      </c>
      <c r="S69" s="249">
        <f>'2.) Profit &amp; loss (P&amp;L)'!T55</f>
        <v>0</v>
      </c>
      <c r="T69" s="249">
        <f>'2.) Profit &amp; loss (P&amp;L)'!U55</f>
        <v>0</v>
      </c>
      <c r="U69" s="249">
        <f>'2.) Profit &amp; loss (P&amp;L)'!V55</f>
        <v>0</v>
      </c>
      <c r="V69" s="249">
        <f>'2.) Profit &amp; loss (P&amp;L)'!W55</f>
        <v>0</v>
      </c>
      <c r="W69" s="249">
        <f>'2.) Profit &amp; loss (P&amp;L)'!X55</f>
        <v>0</v>
      </c>
      <c r="X69" s="249">
        <f>'2.) Profit &amp; loss (P&amp;L)'!Y55</f>
        <v>0</v>
      </c>
      <c r="Y69" s="249">
        <f>'2.) Profit &amp; loss (P&amp;L)'!Z55</f>
        <v>0</v>
      </c>
      <c r="Z69" s="249">
        <f>'2.) Profit &amp; loss (P&amp;L)'!AA55</f>
        <v>5</v>
      </c>
      <c r="AA69" s="249">
        <f>'2.) Profit &amp; loss (P&amp;L)'!AB55</f>
        <v>5</v>
      </c>
      <c r="AB69" s="249">
        <f>'2.) Profit &amp; loss (P&amp;L)'!AC55</f>
        <v>3</v>
      </c>
      <c r="AC69" s="252">
        <f>'2.) Profit &amp; loss (P&amp;L)'!AD55</f>
        <v>13</v>
      </c>
      <c r="AD69" s="249">
        <f>'2.) Profit &amp; loss (P&amp;L)'!AE55</f>
        <v>4</v>
      </c>
      <c r="AE69" s="249">
        <f>'2.) Profit &amp; loss (P&amp;L)'!AF55</f>
        <v>5</v>
      </c>
      <c r="AF69" s="249">
        <f>'2.) Profit &amp; loss (P&amp;L)'!AG55</f>
        <v>10</v>
      </c>
      <c r="AG69" s="249">
        <f>'2.) Profit &amp; loss (P&amp;L)'!AH55</f>
        <v>15</v>
      </c>
      <c r="AH69" s="249">
        <f>'2.) Profit &amp; loss (P&amp;L)'!AI55</f>
        <v>22</v>
      </c>
      <c r="AI69" s="249">
        <f>'2.) Profit &amp; loss (P&amp;L)'!AJ55</f>
        <v>30</v>
      </c>
      <c r="AJ69" s="249">
        <f>'2.) Profit &amp; loss (P&amp;L)'!AK55</f>
        <v>35</v>
      </c>
      <c r="AK69" s="249">
        <f>'2.) Profit &amp; loss (P&amp;L)'!AL55</f>
        <v>39</v>
      </c>
      <c r="AL69" s="249">
        <f>'2.) Profit &amp; loss (P&amp;L)'!AM55</f>
        <v>45</v>
      </c>
      <c r="AM69" s="249">
        <f>'2.) Profit &amp; loss (P&amp;L)'!AN55</f>
        <v>60</v>
      </c>
      <c r="AN69" s="249">
        <f>'2.) Profit &amp; loss (P&amp;L)'!AO55</f>
        <v>65</v>
      </c>
      <c r="AO69" s="249">
        <f>'2.) Profit &amp; loss (P&amp;L)'!AP55</f>
        <v>120</v>
      </c>
      <c r="AP69" s="300">
        <f>'2.) Profit &amp; loss (P&amp;L)'!AQ55</f>
        <v>450</v>
      </c>
    </row>
    <row r="70" spans="1:42" s="64" customFormat="1" hidden="1" outlineLevel="1" x14ac:dyDescent="0.2">
      <c r="B70" s="297">
        <f>'2.) Profit &amp; loss (P&amp;L)'!B56</f>
        <v>0</v>
      </c>
      <c r="C70" s="284" t="str">
        <f>'2.) Profit &amp; loss (P&amp;L)'!C56</f>
        <v xml:space="preserve"> x Production/service costs per unit</v>
      </c>
      <c r="D70" s="247">
        <f>'2.) Profit &amp; loss (P&amp;L)'!E56</f>
        <v>0</v>
      </c>
      <c r="E70" s="247">
        <f>'2.) Profit &amp; loss (P&amp;L)'!F56</f>
        <v>0</v>
      </c>
      <c r="F70" s="247">
        <f>'2.) Profit &amp; loss (P&amp;L)'!G56</f>
        <v>0</v>
      </c>
      <c r="G70" s="247">
        <f>'2.) Profit &amp; loss (P&amp;L)'!H56</f>
        <v>0</v>
      </c>
      <c r="H70" s="247">
        <f>'2.) Profit &amp; loss (P&amp;L)'!I56</f>
        <v>0</v>
      </c>
      <c r="I70" s="247">
        <f>'2.) Profit &amp; loss (P&amp;L)'!J56</f>
        <v>0</v>
      </c>
      <c r="J70" s="247">
        <f>'2.) Profit &amp; loss (P&amp;L)'!K56</f>
        <v>0</v>
      </c>
      <c r="K70" s="247">
        <f>'2.) Profit &amp; loss (P&amp;L)'!L56</f>
        <v>0</v>
      </c>
      <c r="L70" s="247">
        <f>'2.) Profit &amp; loss (P&amp;L)'!M56</f>
        <v>0</v>
      </c>
      <c r="M70" s="247">
        <f>'2.) Profit &amp; loss (P&amp;L)'!N56</f>
        <v>0</v>
      </c>
      <c r="N70" s="247">
        <f>'2.) Profit &amp; loss (P&amp;L)'!O56</f>
        <v>0</v>
      </c>
      <c r="O70" s="247">
        <f>'2.) Profit &amp; loss (P&amp;L)'!P56</f>
        <v>0</v>
      </c>
      <c r="P70" s="248">
        <f>'2.) Profit &amp; loss (P&amp;L)'!Q56</f>
        <v>0</v>
      </c>
      <c r="Q70" s="247">
        <f>'2.) Profit &amp; loss (P&amp;L)'!R56</f>
        <v>0</v>
      </c>
      <c r="R70" s="247">
        <f>'2.) Profit &amp; loss (P&amp;L)'!S56</f>
        <v>0</v>
      </c>
      <c r="S70" s="247">
        <f>'2.) Profit &amp; loss (P&amp;L)'!T56</f>
        <v>0</v>
      </c>
      <c r="T70" s="247">
        <f>'2.) Profit &amp; loss (P&amp;L)'!U56</f>
        <v>0</v>
      </c>
      <c r="U70" s="247">
        <f>'2.) Profit &amp; loss (P&amp;L)'!V56</f>
        <v>0</v>
      </c>
      <c r="V70" s="247">
        <f>'2.) Profit &amp; loss (P&amp;L)'!W56</f>
        <v>0</v>
      </c>
      <c r="W70" s="247">
        <f>'2.) Profit &amp; loss (P&amp;L)'!X56</f>
        <v>0</v>
      </c>
      <c r="X70" s="247">
        <f>'2.) Profit &amp; loss (P&amp;L)'!Y56</f>
        <v>0</v>
      </c>
      <c r="Y70" s="247">
        <f>'2.) Profit &amp; loss (P&amp;L)'!Z56</f>
        <v>0</v>
      </c>
      <c r="Z70" s="247">
        <f>'2.) Profit &amp; loss (P&amp;L)'!AA56</f>
        <v>15</v>
      </c>
      <c r="AA70" s="247">
        <f>'2.) Profit &amp; loss (P&amp;L)'!AB56</f>
        <v>15</v>
      </c>
      <c r="AB70" s="247">
        <f>'2.) Profit &amp; loss (P&amp;L)'!AC56</f>
        <v>15</v>
      </c>
      <c r="AC70" s="248">
        <f>'2.) Profit &amp; loss (P&amp;L)'!AD56</f>
        <v>0</v>
      </c>
      <c r="AD70" s="247">
        <f>'2.) Profit &amp; loss (P&amp;L)'!AE56</f>
        <v>12</v>
      </c>
      <c r="AE70" s="247">
        <f>'2.) Profit &amp; loss (P&amp;L)'!AF56</f>
        <v>12</v>
      </c>
      <c r="AF70" s="247">
        <f>'2.) Profit &amp; loss (P&amp;L)'!AG56</f>
        <v>12</v>
      </c>
      <c r="AG70" s="247">
        <f>'2.) Profit &amp; loss (P&amp;L)'!AH56</f>
        <v>12</v>
      </c>
      <c r="AH70" s="247">
        <f>'2.) Profit &amp; loss (P&amp;L)'!AI56</f>
        <v>12</v>
      </c>
      <c r="AI70" s="247">
        <f>'2.) Profit &amp; loss (P&amp;L)'!AJ56</f>
        <v>12</v>
      </c>
      <c r="AJ70" s="247">
        <f>'2.) Profit &amp; loss (P&amp;L)'!AK56</f>
        <v>12</v>
      </c>
      <c r="AK70" s="247">
        <f>'2.) Profit &amp; loss (P&amp;L)'!AL56</f>
        <v>12</v>
      </c>
      <c r="AL70" s="247">
        <f>'2.) Profit &amp; loss (P&amp;L)'!AM56</f>
        <v>12</v>
      </c>
      <c r="AM70" s="247">
        <f>'2.) Profit &amp; loss (P&amp;L)'!AN56</f>
        <v>12</v>
      </c>
      <c r="AN70" s="247">
        <f>'2.) Profit &amp; loss (P&amp;L)'!AO56</f>
        <v>12</v>
      </c>
      <c r="AO70" s="247">
        <f>'2.) Profit &amp; loss (P&amp;L)'!AP56</f>
        <v>12</v>
      </c>
      <c r="AP70" s="299">
        <f>'2.) Profit &amp; loss (P&amp;L)'!AQ56</f>
        <v>0</v>
      </c>
    </row>
    <row r="71" spans="1:42" s="64" customFormat="1" hidden="1" outlineLevel="1" x14ac:dyDescent="0.2">
      <c r="B71" s="297">
        <f>'2.) Profit &amp; loss (P&amp;L)'!B57</f>
        <v>0</v>
      </c>
      <c r="C71" s="284" t="str">
        <f>'2.) Profit &amp; loss (P&amp;L)'!C57</f>
        <v xml:space="preserve"> = Production/service Costs "BellySound"</v>
      </c>
      <c r="D71" s="248">
        <f>'2.) Profit &amp; loss (P&amp;L)'!E57</f>
        <v>0</v>
      </c>
      <c r="E71" s="248">
        <f>'2.) Profit &amp; loss (P&amp;L)'!F57</f>
        <v>0</v>
      </c>
      <c r="F71" s="248">
        <f>'2.) Profit &amp; loss (P&amp;L)'!G57</f>
        <v>0</v>
      </c>
      <c r="G71" s="248">
        <f>'2.) Profit &amp; loss (P&amp;L)'!H57</f>
        <v>0</v>
      </c>
      <c r="H71" s="248">
        <f>'2.) Profit &amp; loss (P&amp;L)'!I57</f>
        <v>0</v>
      </c>
      <c r="I71" s="248">
        <f>'2.) Profit &amp; loss (P&amp;L)'!J57</f>
        <v>0</v>
      </c>
      <c r="J71" s="248">
        <f>'2.) Profit &amp; loss (P&amp;L)'!K57</f>
        <v>0</v>
      </c>
      <c r="K71" s="248">
        <f>'2.) Profit &amp; loss (P&amp;L)'!L57</f>
        <v>0</v>
      </c>
      <c r="L71" s="248">
        <f>'2.) Profit &amp; loss (P&amp;L)'!M57</f>
        <v>0</v>
      </c>
      <c r="M71" s="248">
        <f>'2.) Profit &amp; loss (P&amp;L)'!N57</f>
        <v>0</v>
      </c>
      <c r="N71" s="248">
        <f>'2.) Profit &amp; loss (P&amp;L)'!O57</f>
        <v>0</v>
      </c>
      <c r="O71" s="248">
        <f>'2.) Profit &amp; loss (P&amp;L)'!P57</f>
        <v>0</v>
      </c>
      <c r="P71" s="248">
        <f>'2.) Profit &amp; loss (P&amp;L)'!Q57</f>
        <v>0</v>
      </c>
      <c r="Q71" s="248">
        <f>'2.) Profit &amp; loss (P&amp;L)'!R57</f>
        <v>0</v>
      </c>
      <c r="R71" s="248">
        <f>'2.) Profit &amp; loss (P&amp;L)'!S57</f>
        <v>0</v>
      </c>
      <c r="S71" s="248">
        <f>'2.) Profit &amp; loss (P&amp;L)'!T57</f>
        <v>0</v>
      </c>
      <c r="T71" s="248">
        <f>'2.) Profit &amp; loss (P&amp;L)'!U57</f>
        <v>0</v>
      </c>
      <c r="U71" s="248">
        <f>'2.) Profit &amp; loss (P&amp;L)'!V57</f>
        <v>0</v>
      </c>
      <c r="V71" s="248">
        <f>'2.) Profit &amp; loss (P&amp;L)'!W57</f>
        <v>0</v>
      </c>
      <c r="W71" s="248">
        <f>'2.) Profit &amp; loss (P&amp;L)'!X57</f>
        <v>0</v>
      </c>
      <c r="X71" s="248">
        <f>'2.) Profit &amp; loss (P&amp;L)'!Y57</f>
        <v>0</v>
      </c>
      <c r="Y71" s="248">
        <f>'2.) Profit &amp; loss (P&amp;L)'!Z57</f>
        <v>0</v>
      </c>
      <c r="Z71" s="248">
        <f>'2.) Profit &amp; loss (P&amp;L)'!AA57</f>
        <v>75</v>
      </c>
      <c r="AA71" s="248">
        <f>'2.) Profit &amp; loss (P&amp;L)'!AB57</f>
        <v>75</v>
      </c>
      <c r="AB71" s="248">
        <f>'2.) Profit &amp; loss (P&amp;L)'!AC57</f>
        <v>45</v>
      </c>
      <c r="AC71" s="248">
        <f>'2.) Profit &amp; loss (P&amp;L)'!AD57</f>
        <v>195</v>
      </c>
      <c r="AD71" s="248">
        <f>'2.) Profit &amp; loss (P&amp;L)'!AE57</f>
        <v>48</v>
      </c>
      <c r="AE71" s="248">
        <f>'2.) Profit &amp; loss (P&amp;L)'!AF57</f>
        <v>60</v>
      </c>
      <c r="AF71" s="248">
        <f>'2.) Profit &amp; loss (P&amp;L)'!AG57</f>
        <v>120</v>
      </c>
      <c r="AG71" s="248">
        <f>'2.) Profit &amp; loss (P&amp;L)'!AH57</f>
        <v>180</v>
      </c>
      <c r="AH71" s="248">
        <f>'2.) Profit &amp; loss (P&amp;L)'!AI57</f>
        <v>264</v>
      </c>
      <c r="AI71" s="248">
        <f>'2.) Profit &amp; loss (P&amp;L)'!AJ57</f>
        <v>360</v>
      </c>
      <c r="AJ71" s="248">
        <f>'2.) Profit &amp; loss (P&amp;L)'!AK57</f>
        <v>420</v>
      </c>
      <c r="AK71" s="248">
        <f>'2.) Profit &amp; loss (P&amp;L)'!AL57</f>
        <v>468</v>
      </c>
      <c r="AL71" s="248">
        <f>'2.) Profit &amp; loss (P&amp;L)'!AM57</f>
        <v>540</v>
      </c>
      <c r="AM71" s="248">
        <f>'2.) Profit &amp; loss (P&amp;L)'!AN57</f>
        <v>720</v>
      </c>
      <c r="AN71" s="248">
        <f>'2.) Profit &amp; loss (P&amp;L)'!AO57</f>
        <v>780</v>
      </c>
      <c r="AO71" s="248">
        <f>'2.) Profit &amp; loss (P&amp;L)'!AP57</f>
        <v>1440</v>
      </c>
      <c r="AP71" s="299">
        <f>'2.) Profit &amp; loss (P&amp;L)'!AQ57</f>
        <v>5400</v>
      </c>
    </row>
    <row r="72" spans="1:42" hidden="1" outlineLevel="1" x14ac:dyDescent="0.2">
      <c r="B72" s="297">
        <f>'2.) Profit &amp; loss (P&amp;L)'!B58</f>
        <v>0</v>
      </c>
      <c r="C72" s="284" t="str">
        <f>'2.) Profit &amp; loss (P&amp;L)'!C58</f>
        <v>Input tax</v>
      </c>
      <c r="D72" s="247">
        <f>'2.) Profit &amp; loss (P&amp;L)'!E58</f>
        <v>0</v>
      </c>
      <c r="E72" s="247">
        <f>'2.) Profit &amp; loss (P&amp;L)'!F58</f>
        <v>0</v>
      </c>
      <c r="F72" s="247">
        <f>'2.) Profit &amp; loss (P&amp;L)'!G58</f>
        <v>0</v>
      </c>
      <c r="G72" s="247">
        <f>'2.) Profit &amp; loss (P&amp;L)'!H58</f>
        <v>0</v>
      </c>
      <c r="H72" s="247">
        <f>'2.) Profit &amp; loss (P&amp;L)'!I58</f>
        <v>0</v>
      </c>
      <c r="I72" s="247">
        <f>'2.) Profit &amp; loss (P&amp;L)'!J58</f>
        <v>0</v>
      </c>
      <c r="J72" s="247">
        <f>'2.) Profit &amp; loss (P&amp;L)'!K58</f>
        <v>0</v>
      </c>
      <c r="K72" s="247">
        <f>'2.) Profit &amp; loss (P&amp;L)'!L58</f>
        <v>0</v>
      </c>
      <c r="L72" s="247">
        <f>'2.) Profit &amp; loss (P&amp;L)'!M58</f>
        <v>0</v>
      </c>
      <c r="M72" s="247">
        <f>'2.) Profit &amp; loss (P&amp;L)'!N58</f>
        <v>0</v>
      </c>
      <c r="N72" s="247">
        <f>'2.) Profit &amp; loss (P&amp;L)'!O58</f>
        <v>0</v>
      </c>
      <c r="O72" s="247">
        <f>'2.) Profit &amp; loss (P&amp;L)'!P58</f>
        <v>0</v>
      </c>
      <c r="P72" s="248">
        <f>'2.) Profit &amp; loss (P&amp;L)'!Q58</f>
        <v>0</v>
      </c>
      <c r="Q72" s="247">
        <f>'2.) Profit &amp; loss (P&amp;L)'!R58</f>
        <v>0</v>
      </c>
      <c r="R72" s="247">
        <f>'2.) Profit &amp; loss (P&amp;L)'!S58</f>
        <v>0</v>
      </c>
      <c r="S72" s="247">
        <f>'2.) Profit &amp; loss (P&amp;L)'!T58</f>
        <v>0</v>
      </c>
      <c r="T72" s="247">
        <f>'2.) Profit &amp; loss (P&amp;L)'!U58</f>
        <v>0</v>
      </c>
      <c r="U72" s="247">
        <f>'2.) Profit &amp; loss (P&amp;L)'!V58</f>
        <v>0</v>
      </c>
      <c r="V72" s="247">
        <f>'2.) Profit &amp; loss (P&amp;L)'!W58</f>
        <v>0</v>
      </c>
      <c r="W72" s="247">
        <f>'2.) Profit &amp; loss (P&amp;L)'!X58</f>
        <v>0</v>
      </c>
      <c r="X72" s="247">
        <f>'2.) Profit &amp; loss (P&amp;L)'!Y58</f>
        <v>0</v>
      </c>
      <c r="Y72" s="247">
        <f>'2.) Profit &amp; loss (P&amp;L)'!Z58</f>
        <v>0</v>
      </c>
      <c r="Z72" s="247">
        <f>'2.) Profit &amp; loss (P&amp;L)'!AA58</f>
        <v>14.25</v>
      </c>
      <c r="AA72" s="247">
        <f>'2.) Profit &amp; loss (P&amp;L)'!AB58</f>
        <v>14.25</v>
      </c>
      <c r="AB72" s="247">
        <f>'2.) Profit &amp; loss (P&amp;L)'!AC58</f>
        <v>8.5500000000000007</v>
      </c>
      <c r="AC72" s="248">
        <f>'2.) Profit &amp; loss (P&amp;L)'!AD58</f>
        <v>37.049999999999997</v>
      </c>
      <c r="AD72" s="247">
        <f>'2.) Profit &amp; loss (P&amp;L)'!AE58</f>
        <v>9.120000000000001</v>
      </c>
      <c r="AE72" s="247">
        <f>'2.) Profit &amp; loss (P&amp;L)'!AF58</f>
        <v>11.4</v>
      </c>
      <c r="AF72" s="247">
        <f>'2.) Profit &amp; loss (P&amp;L)'!AG58</f>
        <v>22.8</v>
      </c>
      <c r="AG72" s="247">
        <f>'2.) Profit &amp; loss (P&amp;L)'!AH58</f>
        <v>34.200000000000003</v>
      </c>
      <c r="AH72" s="247">
        <f>'2.) Profit &amp; loss (P&amp;L)'!AI58</f>
        <v>50.160000000000004</v>
      </c>
      <c r="AI72" s="247">
        <f>'2.) Profit &amp; loss (P&amp;L)'!AJ58</f>
        <v>68.400000000000006</v>
      </c>
      <c r="AJ72" s="247">
        <f>'2.) Profit &amp; loss (P&amp;L)'!AK58</f>
        <v>79.8</v>
      </c>
      <c r="AK72" s="247">
        <f>'2.) Profit &amp; loss (P&amp;L)'!AL58</f>
        <v>88.92</v>
      </c>
      <c r="AL72" s="247">
        <f>'2.) Profit &amp; loss (P&amp;L)'!AM58</f>
        <v>102.6</v>
      </c>
      <c r="AM72" s="247">
        <f>'2.) Profit &amp; loss (P&amp;L)'!AN58</f>
        <v>136.80000000000001</v>
      </c>
      <c r="AN72" s="247">
        <f>'2.) Profit &amp; loss (P&amp;L)'!AO58</f>
        <v>148.19999999999999</v>
      </c>
      <c r="AO72" s="247">
        <f>'2.) Profit &amp; loss (P&amp;L)'!AP58</f>
        <v>273.60000000000002</v>
      </c>
      <c r="AP72" s="299">
        <f>'2.) Profit &amp; loss (P&amp;L)'!AQ58</f>
        <v>1026</v>
      </c>
    </row>
    <row r="73" spans="1:42" hidden="1" outlineLevel="1" x14ac:dyDescent="0.2">
      <c r="B73" s="301" t="str">
        <f>'2.) Profit &amp; loss (P&amp;L)'!B59</f>
        <v xml:space="preserve"> = Total input tax for Production / Services</v>
      </c>
      <c r="C73" s="287"/>
      <c r="D73" s="248">
        <f>'2.) Profit &amp; loss (P&amp;L)'!E59</f>
        <v>0</v>
      </c>
      <c r="E73" s="248">
        <f>'2.) Profit &amp; loss (P&amp;L)'!F59</f>
        <v>0</v>
      </c>
      <c r="F73" s="248">
        <f>'2.) Profit &amp; loss (P&amp;L)'!G59</f>
        <v>0</v>
      </c>
      <c r="G73" s="248">
        <f>'2.) Profit &amp; loss (P&amp;L)'!H59</f>
        <v>0</v>
      </c>
      <c r="H73" s="248">
        <f>'2.) Profit &amp; loss (P&amp;L)'!I59</f>
        <v>0</v>
      </c>
      <c r="I73" s="248">
        <f>'2.) Profit &amp; loss (P&amp;L)'!J59</f>
        <v>0</v>
      </c>
      <c r="J73" s="248">
        <f>'2.) Profit &amp; loss (P&amp;L)'!K59</f>
        <v>0</v>
      </c>
      <c r="K73" s="248">
        <f>'2.) Profit &amp; loss (P&amp;L)'!L59</f>
        <v>0</v>
      </c>
      <c r="L73" s="248">
        <f>'2.) Profit &amp; loss (P&amp;L)'!M59</f>
        <v>0</v>
      </c>
      <c r="M73" s="248">
        <f>'2.) Profit &amp; loss (P&amp;L)'!N59</f>
        <v>34.200000000000003</v>
      </c>
      <c r="N73" s="248">
        <f>'2.) Profit &amp; loss (P&amp;L)'!O59</f>
        <v>171</v>
      </c>
      <c r="O73" s="248">
        <f>'2.) Profit &amp; loss (P&amp;L)'!P59</f>
        <v>34.200000000000003</v>
      </c>
      <c r="P73" s="248">
        <f>'2.) Profit &amp; loss (P&amp;L)'!Q59</f>
        <v>239.39999999999998</v>
      </c>
      <c r="Q73" s="248">
        <f>'2.) Profit &amp; loss (P&amp;L)'!R59</f>
        <v>47.5</v>
      </c>
      <c r="R73" s="248">
        <f>'2.) Profit &amp; loss (P&amp;L)'!S59</f>
        <v>66.5</v>
      </c>
      <c r="S73" s="248">
        <f>'2.) Profit &amp; loss (P&amp;L)'!T59</f>
        <v>66.5</v>
      </c>
      <c r="T73" s="248">
        <f>'2.) Profit &amp; loss (P&amp;L)'!U59</f>
        <v>109.25</v>
      </c>
      <c r="U73" s="248">
        <f>'2.) Profit &amp; loss (P&amp;L)'!V59</f>
        <v>103.55</v>
      </c>
      <c r="V73" s="248">
        <f>'2.) Profit &amp; loss (P&amp;L)'!W59</f>
        <v>122.55</v>
      </c>
      <c r="W73" s="248">
        <f>'2.) Profit &amp; loss (P&amp;L)'!X59</f>
        <v>147.25</v>
      </c>
      <c r="X73" s="248">
        <f>'2.) Profit &amp; loss (P&amp;L)'!Y59</f>
        <v>166.25</v>
      </c>
      <c r="Y73" s="248">
        <f>'2.) Profit &amp; loss (P&amp;L)'!Z59</f>
        <v>156.75</v>
      </c>
      <c r="Z73" s="248">
        <f>'2.) Profit &amp; loss (P&amp;L)'!AA59</f>
        <v>209.95</v>
      </c>
      <c r="AA73" s="248">
        <f>'2.) Profit &amp; loss (P&amp;L)'!AB59</f>
        <v>270.75</v>
      </c>
      <c r="AB73" s="248">
        <f>'2.) Profit &amp; loss (P&amp;L)'!AC59</f>
        <v>136.80000000000001</v>
      </c>
      <c r="AC73" s="248">
        <f>'2.) Profit &amp; loss (P&amp;L)'!AD59</f>
        <v>1603.6</v>
      </c>
      <c r="AD73" s="248">
        <f>'2.) Profit &amp; loss (P&amp;L)'!AE59</f>
        <v>124.83000000000001</v>
      </c>
      <c r="AE73" s="248">
        <f>'2.) Profit &amp; loss (P&amp;L)'!AF59</f>
        <v>153.9</v>
      </c>
      <c r="AF73" s="248">
        <f>'2.) Profit &amp; loss (P&amp;L)'!AG59</f>
        <v>209.95</v>
      </c>
      <c r="AG73" s="248">
        <f>'2.) Profit &amp; loss (P&amp;L)'!AH59</f>
        <v>283.86</v>
      </c>
      <c r="AH73" s="248">
        <f>'2.) Profit &amp; loss (P&amp;L)'!AI59</f>
        <v>313.50000000000006</v>
      </c>
      <c r="AI73" s="248">
        <f>'2.) Profit &amp; loss (P&amp;L)'!AJ59</f>
        <v>398.24</v>
      </c>
      <c r="AJ73" s="248">
        <f>'2.) Profit &amp; loss (P&amp;L)'!AK59</f>
        <v>525.35</v>
      </c>
      <c r="AK73" s="248">
        <f>'2.) Profit &amp; loss (P&amp;L)'!AL59</f>
        <v>657.02</v>
      </c>
      <c r="AL73" s="248">
        <f>'2.) Profit &amp; loss (P&amp;L)'!AM59</f>
        <v>815.1</v>
      </c>
      <c r="AM73" s="248">
        <f>'2.) Profit &amp; loss (P&amp;L)'!AN59</f>
        <v>1071.5999999999999</v>
      </c>
      <c r="AN73" s="248">
        <f>'2.) Profit &amp; loss (P&amp;L)'!AO59</f>
        <v>1128.5999999999999</v>
      </c>
      <c r="AO73" s="248">
        <f>'2.) Profit &amp; loss (P&amp;L)'!AP59</f>
        <v>1254</v>
      </c>
      <c r="AP73" s="299">
        <f>'2.) Profit &amp; loss (P&amp;L)'!AQ59</f>
        <v>6935.9500000000007</v>
      </c>
    </row>
    <row r="74" spans="1:42" s="64" customFormat="1" hidden="1" outlineLevel="1" x14ac:dyDescent="0.2">
      <c r="B74" s="301" t="str">
        <f>'2.) Profit &amp; loss (P&amp;L)'!B60</f>
        <v xml:space="preserve"> = Total production/service costs</v>
      </c>
      <c r="C74" s="287"/>
      <c r="D74" s="248">
        <f>'2.) Profit &amp; loss (P&amp;L)'!E60</f>
        <v>0</v>
      </c>
      <c r="E74" s="248">
        <f>'2.) Profit &amp; loss (P&amp;L)'!F60</f>
        <v>0</v>
      </c>
      <c r="F74" s="248">
        <f>'2.) Profit &amp; loss (P&amp;L)'!G60</f>
        <v>0</v>
      </c>
      <c r="G74" s="248">
        <f>'2.) Profit &amp; loss (P&amp;L)'!H60</f>
        <v>0</v>
      </c>
      <c r="H74" s="248">
        <f>'2.) Profit &amp; loss (P&amp;L)'!I60</f>
        <v>0</v>
      </c>
      <c r="I74" s="248">
        <f>'2.) Profit &amp; loss (P&amp;L)'!J60</f>
        <v>0</v>
      </c>
      <c r="J74" s="248">
        <f>'2.) Profit &amp; loss (P&amp;L)'!K60</f>
        <v>0</v>
      </c>
      <c r="K74" s="248">
        <f>'2.) Profit &amp; loss (P&amp;L)'!L60</f>
        <v>0</v>
      </c>
      <c r="L74" s="248">
        <f>'2.) Profit &amp; loss (P&amp;L)'!M60</f>
        <v>0</v>
      </c>
      <c r="M74" s="248">
        <f>'2.) Profit &amp; loss (P&amp;L)'!N60</f>
        <v>180</v>
      </c>
      <c r="N74" s="248">
        <f>'2.) Profit &amp; loss (P&amp;L)'!O60</f>
        <v>900</v>
      </c>
      <c r="O74" s="248">
        <f>'2.) Profit &amp; loss (P&amp;L)'!P60</f>
        <v>180</v>
      </c>
      <c r="P74" s="248">
        <f>'2.) Profit &amp; loss (P&amp;L)'!Q60</f>
        <v>1260</v>
      </c>
      <c r="Q74" s="248">
        <f>'2.) Profit &amp; loss (P&amp;L)'!R60</f>
        <v>250</v>
      </c>
      <c r="R74" s="248">
        <f>'2.) Profit &amp; loss (P&amp;L)'!S60</f>
        <v>350</v>
      </c>
      <c r="S74" s="248">
        <f>'2.) Profit &amp; loss (P&amp;L)'!T60</f>
        <v>350</v>
      </c>
      <c r="T74" s="248">
        <f>'2.) Profit &amp; loss (P&amp;L)'!U60</f>
        <v>575</v>
      </c>
      <c r="U74" s="248">
        <f>'2.) Profit &amp; loss (P&amp;L)'!V60</f>
        <v>545</v>
      </c>
      <c r="V74" s="248">
        <f>'2.) Profit &amp; loss (P&amp;L)'!W60</f>
        <v>645</v>
      </c>
      <c r="W74" s="248">
        <f>'2.) Profit &amp; loss (P&amp;L)'!X60</f>
        <v>775</v>
      </c>
      <c r="X74" s="248">
        <f>'2.) Profit &amp; loss (P&amp;L)'!Y60</f>
        <v>875</v>
      </c>
      <c r="Y74" s="248">
        <f>'2.) Profit &amp; loss (P&amp;L)'!Z60</f>
        <v>825</v>
      </c>
      <c r="Z74" s="248">
        <f>'2.) Profit &amp; loss (P&amp;L)'!AA60</f>
        <v>1105</v>
      </c>
      <c r="AA74" s="248">
        <f>'2.) Profit &amp; loss (P&amp;L)'!AB60</f>
        <v>1425</v>
      </c>
      <c r="AB74" s="248">
        <f>'2.) Profit &amp; loss (P&amp;L)'!AC60</f>
        <v>720</v>
      </c>
      <c r="AC74" s="248">
        <f>'2.) Profit &amp; loss (P&amp;L)'!AD60</f>
        <v>8440</v>
      </c>
      <c r="AD74" s="248">
        <f>'2.) Profit &amp; loss (P&amp;L)'!AE60</f>
        <v>657</v>
      </c>
      <c r="AE74" s="248">
        <f>'2.) Profit &amp; loss (P&amp;L)'!AF60</f>
        <v>810</v>
      </c>
      <c r="AF74" s="248">
        <f>'2.) Profit &amp; loss (P&amp;L)'!AG60</f>
        <v>1105</v>
      </c>
      <c r="AG74" s="248">
        <f>'2.) Profit &amp; loss (P&amp;L)'!AH60</f>
        <v>1494</v>
      </c>
      <c r="AH74" s="248">
        <f>'2.) Profit &amp; loss (P&amp;L)'!AI60</f>
        <v>1650</v>
      </c>
      <c r="AI74" s="248">
        <f>'2.) Profit &amp; loss (P&amp;L)'!AJ60</f>
        <v>2096</v>
      </c>
      <c r="AJ74" s="248">
        <f>'2.) Profit &amp; loss (P&amp;L)'!AK60</f>
        <v>2765</v>
      </c>
      <c r="AK74" s="248">
        <f>'2.) Profit &amp; loss (P&amp;L)'!AL60</f>
        <v>3458</v>
      </c>
      <c r="AL74" s="248">
        <f>'2.) Profit &amp; loss (P&amp;L)'!AM60</f>
        <v>4290</v>
      </c>
      <c r="AM74" s="248">
        <f>'2.) Profit &amp; loss (P&amp;L)'!AN60</f>
        <v>5640</v>
      </c>
      <c r="AN74" s="248">
        <f>'2.) Profit &amp; loss (P&amp;L)'!AO60</f>
        <v>5940</v>
      </c>
      <c r="AO74" s="248">
        <f>'2.) Profit &amp; loss (P&amp;L)'!AP60</f>
        <v>6600</v>
      </c>
      <c r="AP74" s="299">
        <f>'2.) Profit &amp; loss (P&amp;L)'!AQ60</f>
        <v>36505</v>
      </c>
    </row>
    <row r="75" spans="1:42" s="64" customFormat="1" hidden="1" outlineLevel="1" x14ac:dyDescent="0.2">
      <c r="B75" s="295" t="str">
        <f>'2.) Profit &amp; loss (P&amp;L)'!B61</f>
        <v>P&amp;L Capable Foundation costs (11)</v>
      </c>
      <c r="C75" s="286"/>
      <c r="D75" s="544"/>
      <c r="E75" s="545"/>
      <c r="F75" s="545"/>
      <c r="G75" s="545"/>
      <c r="H75" s="545"/>
      <c r="I75" s="545"/>
      <c r="J75" s="545"/>
      <c r="K75" s="545"/>
      <c r="L75" s="545"/>
      <c r="M75" s="545"/>
      <c r="N75" s="545"/>
      <c r="O75" s="546"/>
      <c r="P75" s="215"/>
      <c r="Q75" s="532"/>
      <c r="R75" s="532"/>
      <c r="S75" s="532"/>
      <c r="T75" s="532"/>
      <c r="U75" s="532"/>
      <c r="V75" s="532"/>
      <c r="W75" s="532"/>
      <c r="X75" s="532"/>
      <c r="Y75" s="532"/>
      <c r="Z75" s="532"/>
      <c r="AA75" s="532"/>
      <c r="AB75" s="532"/>
      <c r="AC75" s="222"/>
      <c r="AD75" s="532"/>
      <c r="AE75" s="532"/>
      <c r="AF75" s="532"/>
      <c r="AG75" s="532"/>
      <c r="AH75" s="532"/>
      <c r="AI75" s="532"/>
      <c r="AJ75" s="532"/>
      <c r="AK75" s="532"/>
      <c r="AL75" s="532"/>
      <c r="AM75" s="532"/>
      <c r="AN75" s="532"/>
      <c r="AO75" s="532"/>
      <c r="AP75" s="302"/>
    </row>
    <row r="76" spans="1:42" s="64" customFormat="1" hidden="1" outlineLevel="1" x14ac:dyDescent="0.2">
      <c r="B76" s="297">
        <f>'2.) Profit &amp; loss (P&amp;L)'!B62</f>
        <v>0</v>
      </c>
      <c r="C76" s="284" t="str">
        <f>'2.) Profit &amp; loss (P&amp;L)'!C62</f>
        <v>First tax consultancy</v>
      </c>
      <c r="D76" s="247">
        <f>'2.) Profit &amp; loss (P&amp;L)'!E62</f>
        <v>0</v>
      </c>
      <c r="E76" s="247">
        <f>'2.) Profit &amp; loss (P&amp;L)'!F62</f>
        <v>50</v>
      </c>
      <c r="F76" s="247">
        <f>'2.) Profit &amp; loss (P&amp;L)'!G62</f>
        <v>0</v>
      </c>
      <c r="G76" s="247">
        <f>'2.) Profit &amp; loss (P&amp;L)'!H62</f>
        <v>0</v>
      </c>
      <c r="H76" s="247">
        <f>'2.) Profit &amp; loss (P&amp;L)'!I62</f>
        <v>0</v>
      </c>
      <c r="I76" s="247">
        <f>'2.) Profit &amp; loss (P&amp;L)'!J62</f>
        <v>0</v>
      </c>
      <c r="J76" s="247">
        <f>'2.) Profit &amp; loss (P&amp;L)'!K62</f>
        <v>0</v>
      </c>
      <c r="K76" s="247">
        <f>'2.) Profit &amp; loss (P&amp;L)'!L62</f>
        <v>0</v>
      </c>
      <c r="L76" s="247">
        <f>'2.) Profit &amp; loss (P&amp;L)'!M62</f>
        <v>0</v>
      </c>
      <c r="M76" s="247">
        <f>'2.) Profit &amp; loss (P&amp;L)'!N62</f>
        <v>0</v>
      </c>
      <c r="N76" s="247">
        <f>'2.) Profit &amp; loss (P&amp;L)'!O62</f>
        <v>0</v>
      </c>
      <c r="O76" s="247">
        <f>'2.) Profit &amp; loss (P&amp;L)'!P62</f>
        <v>0</v>
      </c>
      <c r="P76" s="248">
        <f>'2.) Profit &amp; loss (P&amp;L)'!Q62</f>
        <v>50</v>
      </c>
      <c r="Q76" s="247">
        <f>'2.) Profit &amp; loss (P&amp;L)'!R62</f>
        <v>0</v>
      </c>
      <c r="R76" s="247">
        <f>'2.) Profit &amp; loss (P&amp;L)'!S62</f>
        <v>0</v>
      </c>
      <c r="S76" s="247">
        <f>'2.) Profit &amp; loss (P&amp;L)'!T62</f>
        <v>0</v>
      </c>
      <c r="T76" s="247">
        <f>'2.) Profit &amp; loss (P&amp;L)'!U62</f>
        <v>0</v>
      </c>
      <c r="U76" s="247">
        <f>'2.) Profit &amp; loss (P&amp;L)'!V62</f>
        <v>0</v>
      </c>
      <c r="V76" s="247">
        <f>'2.) Profit &amp; loss (P&amp;L)'!W62</f>
        <v>0</v>
      </c>
      <c r="W76" s="247">
        <f>'2.) Profit &amp; loss (P&amp;L)'!X62</f>
        <v>0</v>
      </c>
      <c r="X76" s="247">
        <f>'2.) Profit &amp; loss (P&amp;L)'!Y62</f>
        <v>0</v>
      </c>
      <c r="Y76" s="247">
        <f>'2.) Profit &amp; loss (P&amp;L)'!Z62</f>
        <v>0</v>
      </c>
      <c r="Z76" s="247">
        <f>'2.) Profit &amp; loss (P&amp;L)'!AA62</f>
        <v>0</v>
      </c>
      <c r="AA76" s="247">
        <f>'2.) Profit &amp; loss (P&amp;L)'!AB62</f>
        <v>0</v>
      </c>
      <c r="AB76" s="247">
        <f>'2.) Profit &amp; loss (P&amp;L)'!AC62</f>
        <v>0</v>
      </c>
      <c r="AC76" s="248">
        <f>'2.) Profit &amp; loss (P&amp;L)'!AD62</f>
        <v>0</v>
      </c>
      <c r="AD76" s="247">
        <f>'2.) Profit &amp; loss (P&amp;L)'!AE62</f>
        <v>0</v>
      </c>
      <c r="AE76" s="247">
        <f>'2.) Profit &amp; loss (P&amp;L)'!AF62</f>
        <v>0</v>
      </c>
      <c r="AF76" s="247">
        <f>'2.) Profit &amp; loss (P&amp;L)'!AG62</f>
        <v>0</v>
      </c>
      <c r="AG76" s="247">
        <f>'2.) Profit &amp; loss (P&amp;L)'!AH62</f>
        <v>0</v>
      </c>
      <c r="AH76" s="247">
        <f>'2.) Profit &amp; loss (P&amp;L)'!AI62</f>
        <v>0</v>
      </c>
      <c r="AI76" s="247">
        <f>'2.) Profit &amp; loss (P&amp;L)'!AJ62</f>
        <v>0</v>
      </c>
      <c r="AJ76" s="247">
        <f>'2.) Profit &amp; loss (P&amp;L)'!AK62</f>
        <v>0</v>
      </c>
      <c r="AK76" s="247">
        <f>'2.) Profit &amp; loss (P&amp;L)'!AL62</f>
        <v>0</v>
      </c>
      <c r="AL76" s="247">
        <f>'2.) Profit &amp; loss (P&amp;L)'!AM62</f>
        <v>0</v>
      </c>
      <c r="AM76" s="247">
        <f>'2.) Profit &amp; loss (P&amp;L)'!AN62</f>
        <v>0</v>
      </c>
      <c r="AN76" s="247">
        <f>'2.) Profit &amp; loss (P&amp;L)'!AO62</f>
        <v>0</v>
      </c>
      <c r="AO76" s="247">
        <f>'2.) Profit &amp; loss (P&amp;L)'!AP62</f>
        <v>0</v>
      </c>
      <c r="AP76" s="299">
        <f>'2.) Profit &amp; loss (P&amp;L)'!AQ62</f>
        <v>0</v>
      </c>
    </row>
    <row r="77" spans="1:42" s="64" customFormat="1" hidden="1" outlineLevel="1" x14ac:dyDescent="0.2">
      <c r="B77" s="297">
        <f>'2.) Profit &amp; loss (P&amp;L)'!B63</f>
        <v>0</v>
      </c>
      <c r="C77" s="284" t="str">
        <f>'2.) Profit &amp; loss (P&amp;L)'!C63</f>
        <v>Lawyer and notary fees</v>
      </c>
      <c r="D77" s="247">
        <f>'2.) Profit &amp; loss (P&amp;L)'!E63</f>
        <v>750</v>
      </c>
      <c r="E77" s="247">
        <f>'2.) Profit &amp; loss (P&amp;L)'!F63</f>
        <v>0</v>
      </c>
      <c r="F77" s="247">
        <f>'2.) Profit &amp; loss (P&amp;L)'!G63</f>
        <v>0</v>
      </c>
      <c r="G77" s="247">
        <f>'2.) Profit &amp; loss (P&amp;L)'!H63</f>
        <v>0</v>
      </c>
      <c r="H77" s="247">
        <f>'2.) Profit &amp; loss (P&amp;L)'!I63</f>
        <v>0</v>
      </c>
      <c r="I77" s="247">
        <f>'2.) Profit &amp; loss (P&amp;L)'!J63</f>
        <v>0</v>
      </c>
      <c r="J77" s="247">
        <f>'2.) Profit &amp; loss (P&amp;L)'!K63</f>
        <v>0</v>
      </c>
      <c r="K77" s="247">
        <f>'2.) Profit &amp; loss (P&amp;L)'!L63</f>
        <v>0</v>
      </c>
      <c r="L77" s="247">
        <f>'2.) Profit &amp; loss (P&amp;L)'!M63</f>
        <v>0</v>
      </c>
      <c r="M77" s="247">
        <f>'2.) Profit &amp; loss (P&amp;L)'!N63</f>
        <v>0</v>
      </c>
      <c r="N77" s="247">
        <f>'2.) Profit &amp; loss (P&amp;L)'!O63</f>
        <v>0</v>
      </c>
      <c r="O77" s="247">
        <f>'2.) Profit &amp; loss (P&amp;L)'!P63</f>
        <v>0</v>
      </c>
      <c r="P77" s="248">
        <f>'2.) Profit &amp; loss (P&amp;L)'!Q63</f>
        <v>750</v>
      </c>
      <c r="Q77" s="247">
        <f>'2.) Profit &amp; loss (P&amp;L)'!R63</f>
        <v>0</v>
      </c>
      <c r="R77" s="247">
        <f>'2.) Profit &amp; loss (P&amp;L)'!S63</f>
        <v>0</v>
      </c>
      <c r="S77" s="247">
        <f>'2.) Profit &amp; loss (P&amp;L)'!T63</f>
        <v>0</v>
      </c>
      <c r="T77" s="247">
        <f>'2.) Profit &amp; loss (P&amp;L)'!U63</f>
        <v>0</v>
      </c>
      <c r="U77" s="247">
        <f>'2.) Profit &amp; loss (P&amp;L)'!V63</f>
        <v>0</v>
      </c>
      <c r="V77" s="247">
        <f>'2.) Profit &amp; loss (P&amp;L)'!W63</f>
        <v>0</v>
      </c>
      <c r="W77" s="247">
        <f>'2.) Profit &amp; loss (P&amp;L)'!X63</f>
        <v>0</v>
      </c>
      <c r="X77" s="247">
        <f>'2.) Profit &amp; loss (P&amp;L)'!Y63</f>
        <v>0</v>
      </c>
      <c r="Y77" s="247">
        <f>'2.) Profit &amp; loss (P&amp;L)'!Z63</f>
        <v>0</v>
      </c>
      <c r="Z77" s="247">
        <f>'2.) Profit &amp; loss (P&amp;L)'!AA63</f>
        <v>0</v>
      </c>
      <c r="AA77" s="247">
        <f>'2.) Profit &amp; loss (P&amp;L)'!AB63</f>
        <v>0</v>
      </c>
      <c r="AB77" s="247">
        <f>'2.) Profit &amp; loss (P&amp;L)'!AC63</f>
        <v>0</v>
      </c>
      <c r="AC77" s="248">
        <f>'2.) Profit &amp; loss (P&amp;L)'!AD63</f>
        <v>0</v>
      </c>
      <c r="AD77" s="247">
        <f>'2.) Profit &amp; loss (P&amp;L)'!AE63</f>
        <v>0</v>
      </c>
      <c r="AE77" s="247">
        <f>'2.) Profit &amp; loss (P&amp;L)'!AF63</f>
        <v>0</v>
      </c>
      <c r="AF77" s="247">
        <f>'2.) Profit &amp; loss (P&amp;L)'!AG63</f>
        <v>0</v>
      </c>
      <c r="AG77" s="247">
        <f>'2.) Profit &amp; loss (P&amp;L)'!AH63</f>
        <v>0</v>
      </c>
      <c r="AH77" s="247">
        <f>'2.) Profit &amp; loss (P&amp;L)'!AI63</f>
        <v>0</v>
      </c>
      <c r="AI77" s="247">
        <f>'2.) Profit &amp; loss (P&amp;L)'!AJ63</f>
        <v>0</v>
      </c>
      <c r="AJ77" s="247">
        <f>'2.) Profit &amp; loss (P&amp;L)'!AK63</f>
        <v>0</v>
      </c>
      <c r="AK77" s="247">
        <f>'2.) Profit &amp; loss (P&amp;L)'!AL63</f>
        <v>0</v>
      </c>
      <c r="AL77" s="247">
        <f>'2.) Profit &amp; loss (P&amp;L)'!AM63</f>
        <v>0</v>
      </c>
      <c r="AM77" s="247">
        <f>'2.) Profit &amp; loss (P&amp;L)'!AN63</f>
        <v>0</v>
      </c>
      <c r="AN77" s="247">
        <f>'2.) Profit &amp; loss (P&amp;L)'!AO63</f>
        <v>0</v>
      </c>
      <c r="AO77" s="247">
        <f>'2.) Profit &amp; loss (P&amp;L)'!AP63</f>
        <v>0</v>
      </c>
      <c r="AP77" s="299">
        <f>'2.) Profit &amp; loss (P&amp;L)'!AQ63</f>
        <v>0</v>
      </c>
    </row>
    <row r="78" spans="1:42" s="64" customFormat="1" hidden="1" outlineLevel="1" x14ac:dyDescent="0.2">
      <c r="B78" s="297">
        <f>'2.) Profit &amp; loss (P&amp;L)'!B64</f>
        <v>0</v>
      </c>
      <c r="C78" s="284" t="str">
        <f>'2.) Profit &amp; loss (P&amp;L)'!C64</f>
        <v>Registration fees for patents</v>
      </c>
      <c r="D78" s="247">
        <f>'2.) Profit &amp; loss (P&amp;L)'!E64</f>
        <v>0</v>
      </c>
      <c r="E78" s="247">
        <f>'2.) Profit &amp; loss (P&amp;L)'!F64</f>
        <v>0</v>
      </c>
      <c r="F78" s="247">
        <f>'2.) Profit &amp; loss (P&amp;L)'!G64</f>
        <v>300</v>
      </c>
      <c r="G78" s="247">
        <f>'2.) Profit &amp; loss (P&amp;L)'!H64</f>
        <v>0</v>
      </c>
      <c r="H78" s="247">
        <f>'2.) Profit &amp; loss (P&amp;L)'!I64</f>
        <v>0</v>
      </c>
      <c r="I78" s="247">
        <f>'2.) Profit &amp; loss (P&amp;L)'!J64</f>
        <v>0</v>
      </c>
      <c r="J78" s="247">
        <f>'2.) Profit &amp; loss (P&amp;L)'!K64</f>
        <v>0</v>
      </c>
      <c r="K78" s="247">
        <f>'2.) Profit &amp; loss (P&amp;L)'!L64</f>
        <v>0</v>
      </c>
      <c r="L78" s="247">
        <f>'2.) Profit &amp; loss (P&amp;L)'!M64</f>
        <v>0</v>
      </c>
      <c r="M78" s="247">
        <f>'2.) Profit &amp; loss (P&amp;L)'!N64</f>
        <v>0</v>
      </c>
      <c r="N78" s="247">
        <f>'2.) Profit &amp; loss (P&amp;L)'!O64</f>
        <v>0</v>
      </c>
      <c r="O78" s="247">
        <f>'2.) Profit &amp; loss (P&amp;L)'!P64</f>
        <v>0</v>
      </c>
      <c r="P78" s="248">
        <f>'2.) Profit &amp; loss (P&amp;L)'!Q64</f>
        <v>300</v>
      </c>
      <c r="Q78" s="247">
        <f>'2.) Profit &amp; loss (P&amp;L)'!R64</f>
        <v>0</v>
      </c>
      <c r="R78" s="247">
        <f>'2.) Profit &amp; loss (P&amp;L)'!S64</f>
        <v>0</v>
      </c>
      <c r="S78" s="247">
        <f>'2.) Profit &amp; loss (P&amp;L)'!T64</f>
        <v>0</v>
      </c>
      <c r="T78" s="247">
        <f>'2.) Profit &amp; loss (P&amp;L)'!U64</f>
        <v>0</v>
      </c>
      <c r="U78" s="247">
        <f>'2.) Profit &amp; loss (P&amp;L)'!V64</f>
        <v>0</v>
      </c>
      <c r="V78" s="247">
        <f>'2.) Profit &amp; loss (P&amp;L)'!W64</f>
        <v>0</v>
      </c>
      <c r="W78" s="247">
        <f>'2.) Profit &amp; loss (P&amp;L)'!X64</f>
        <v>0</v>
      </c>
      <c r="X78" s="247">
        <f>'2.) Profit &amp; loss (P&amp;L)'!Y64</f>
        <v>0</v>
      </c>
      <c r="Y78" s="247">
        <f>'2.) Profit &amp; loss (P&amp;L)'!Z64</f>
        <v>0</v>
      </c>
      <c r="Z78" s="247">
        <f>'2.) Profit &amp; loss (P&amp;L)'!AA64</f>
        <v>0</v>
      </c>
      <c r="AA78" s="247">
        <f>'2.) Profit &amp; loss (P&amp;L)'!AB64</f>
        <v>0</v>
      </c>
      <c r="AB78" s="247">
        <f>'2.) Profit &amp; loss (P&amp;L)'!AC64</f>
        <v>0</v>
      </c>
      <c r="AC78" s="248">
        <f>'2.) Profit &amp; loss (P&amp;L)'!AD64</f>
        <v>0</v>
      </c>
      <c r="AD78" s="247">
        <f>'2.) Profit &amp; loss (P&amp;L)'!AE64</f>
        <v>0</v>
      </c>
      <c r="AE78" s="247">
        <f>'2.) Profit &amp; loss (P&amp;L)'!AF64</f>
        <v>0</v>
      </c>
      <c r="AF78" s="247">
        <f>'2.) Profit &amp; loss (P&amp;L)'!AG64</f>
        <v>0</v>
      </c>
      <c r="AG78" s="247">
        <f>'2.) Profit &amp; loss (P&amp;L)'!AH64</f>
        <v>0</v>
      </c>
      <c r="AH78" s="247">
        <f>'2.) Profit &amp; loss (P&amp;L)'!AI64</f>
        <v>0</v>
      </c>
      <c r="AI78" s="247">
        <f>'2.) Profit &amp; loss (P&amp;L)'!AJ64</f>
        <v>0</v>
      </c>
      <c r="AJ78" s="247">
        <f>'2.) Profit &amp; loss (P&amp;L)'!AK64</f>
        <v>0</v>
      </c>
      <c r="AK78" s="247">
        <f>'2.) Profit &amp; loss (P&amp;L)'!AL64</f>
        <v>0</v>
      </c>
      <c r="AL78" s="247">
        <f>'2.) Profit &amp; loss (P&amp;L)'!AM64</f>
        <v>0</v>
      </c>
      <c r="AM78" s="247">
        <f>'2.) Profit &amp; loss (P&amp;L)'!AN64</f>
        <v>0</v>
      </c>
      <c r="AN78" s="247">
        <f>'2.) Profit &amp; loss (P&amp;L)'!AO64</f>
        <v>0</v>
      </c>
      <c r="AO78" s="247">
        <f>'2.) Profit &amp; loss (P&amp;L)'!AP64</f>
        <v>0</v>
      </c>
      <c r="AP78" s="299">
        <f>'2.) Profit &amp; loss (P&amp;L)'!AQ64</f>
        <v>0</v>
      </c>
    </row>
    <row r="79" spans="1:42" s="64" customFormat="1" hidden="1" outlineLevel="1" x14ac:dyDescent="0.2">
      <c r="B79" s="297">
        <f>'2.) Profit &amp; loss (P&amp;L)'!B65</f>
        <v>0</v>
      </c>
      <c r="C79" s="284" t="str">
        <f>'2.) Profit &amp; loss (P&amp;L)'!C65</f>
        <v>Registration fees for trademarks</v>
      </c>
      <c r="D79" s="247">
        <f>'2.) Profit &amp; loss (P&amp;L)'!E65</f>
        <v>0</v>
      </c>
      <c r="E79" s="247">
        <f>'2.) Profit &amp; loss (P&amp;L)'!F65</f>
        <v>0</v>
      </c>
      <c r="F79" s="247">
        <f>'2.) Profit &amp; loss (P&amp;L)'!G65</f>
        <v>150</v>
      </c>
      <c r="G79" s="247">
        <f>'2.) Profit &amp; loss (P&amp;L)'!H65</f>
        <v>0</v>
      </c>
      <c r="H79" s="247">
        <f>'2.) Profit &amp; loss (P&amp;L)'!I65</f>
        <v>0</v>
      </c>
      <c r="I79" s="247">
        <f>'2.) Profit &amp; loss (P&amp;L)'!J65</f>
        <v>0</v>
      </c>
      <c r="J79" s="247">
        <f>'2.) Profit &amp; loss (P&amp;L)'!K65</f>
        <v>0</v>
      </c>
      <c r="K79" s="247">
        <f>'2.) Profit &amp; loss (P&amp;L)'!L65</f>
        <v>0</v>
      </c>
      <c r="L79" s="247">
        <f>'2.) Profit &amp; loss (P&amp;L)'!M65</f>
        <v>0</v>
      </c>
      <c r="M79" s="247">
        <f>'2.) Profit &amp; loss (P&amp;L)'!N65</f>
        <v>0</v>
      </c>
      <c r="N79" s="247">
        <f>'2.) Profit &amp; loss (P&amp;L)'!O65</f>
        <v>0</v>
      </c>
      <c r="O79" s="247">
        <f>'2.) Profit &amp; loss (P&amp;L)'!P65</f>
        <v>0</v>
      </c>
      <c r="P79" s="248">
        <f>'2.) Profit &amp; loss (P&amp;L)'!Q65</f>
        <v>150</v>
      </c>
      <c r="Q79" s="247">
        <f>'2.) Profit &amp; loss (P&amp;L)'!R65</f>
        <v>0</v>
      </c>
      <c r="R79" s="247">
        <f>'2.) Profit &amp; loss (P&amp;L)'!S65</f>
        <v>0</v>
      </c>
      <c r="S79" s="247">
        <f>'2.) Profit &amp; loss (P&amp;L)'!T65</f>
        <v>0</v>
      </c>
      <c r="T79" s="247">
        <f>'2.) Profit &amp; loss (P&amp;L)'!U65</f>
        <v>0</v>
      </c>
      <c r="U79" s="247">
        <f>'2.) Profit &amp; loss (P&amp;L)'!V65</f>
        <v>0</v>
      </c>
      <c r="V79" s="247">
        <f>'2.) Profit &amp; loss (P&amp;L)'!W65</f>
        <v>0</v>
      </c>
      <c r="W79" s="247">
        <f>'2.) Profit &amp; loss (P&amp;L)'!X65</f>
        <v>0</v>
      </c>
      <c r="X79" s="247">
        <f>'2.) Profit &amp; loss (P&amp;L)'!Y65</f>
        <v>0</v>
      </c>
      <c r="Y79" s="247">
        <f>'2.) Profit &amp; loss (P&amp;L)'!Z65</f>
        <v>0</v>
      </c>
      <c r="Z79" s="247">
        <f>'2.) Profit &amp; loss (P&amp;L)'!AA65</f>
        <v>0</v>
      </c>
      <c r="AA79" s="247">
        <f>'2.) Profit &amp; loss (P&amp;L)'!AB65</f>
        <v>0</v>
      </c>
      <c r="AB79" s="247">
        <f>'2.) Profit &amp; loss (P&amp;L)'!AC65</f>
        <v>0</v>
      </c>
      <c r="AC79" s="248">
        <f>'2.) Profit &amp; loss (P&amp;L)'!AD65</f>
        <v>0</v>
      </c>
      <c r="AD79" s="247">
        <f>'2.) Profit &amp; loss (P&amp;L)'!AE65</f>
        <v>0</v>
      </c>
      <c r="AE79" s="247">
        <f>'2.) Profit &amp; loss (P&amp;L)'!AF65</f>
        <v>0</v>
      </c>
      <c r="AF79" s="247">
        <f>'2.) Profit &amp; loss (P&amp;L)'!AG65</f>
        <v>0</v>
      </c>
      <c r="AG79" s="247">
        <f>'2.) Profit &amp; loss (P&amp;L)'!AH65</f>
        <v>0</v>
      </c>
      <c r="AH79" s="247">
        <f>'2.) Profit &amp; loss (P&amp;L)'!AI65</f>
        <v>0</v>
      </c>
      <c r="AI79" s="247">
        <f>'2.) Profit &amp; loss (P&amp;L)'!AJ65</f>
        <v>0</v>
      </c>
      <c r="AJ79" s="247">
        <f>'2.) Profit &amp; loss (P&amp;L)'!AK65</f>
        <v>0</v>
      </c>
      <c r="AK79" s="247">
        <f>'2.) Profit &amp; loss (P&amp;L)'!AL65</f>
        <v>0</v>
      </c>
      <c r="AL79" s="247">
        <f>'2.) Profit &amp; loss (P&amp;L)'!AM65</f>
        <v>0</v>
      </c>
      <c r="AM79" s="247">
        <f>'2.) Profit &amp; loss (P&amp;L)'!AN65</f>
        <v>0</v>
      </c>
      <c r="AN79" s="247">
        <f>'2.) Profit &amp; loss (P&amp;L)'!AO65</f>
        <v>0</v>
      </c>
      <c r="AO79" s="247">
        <f>'2.) Profit &amp; loss (P&amp;L)'!AP65</f>
        <v>0</v>
      </c>
      <c r="AP79" s="299">
        <f>'2.) Profit &amp; loss (P&amp;L)'!AQ65</f>
        <v>0</v>
      </c>
    </row>
    <row r="80" spans="1:42" s="64" customFormat="1" hidden="1" outlineLevel="1" x14ac:dyDescent="0.2">
      <c r="B80" s="297">
        <f>'2.) Profit &amp; loss (P&amp;L)'!B66</f>
        <v>0</v>
      </c>
      <c r="C80" s="284" t="str">
        <f>'2.) Profit &amp; loss (P&amp;L)'!C66</f>
        <v>Business registration fees</v>
      </c>
      <c r="D80" s="247">
        <f>'2.) Profit &amp; loss (P&amp;L)'!E66</f>
        <v>20</v>
      </c>
      <c r="E80" s="247">
        <f>'2.) Profit &amp; loss (P&amp;L)'!F66</f>
        <v>0</v>
      </c>
      <c r="F80" s="247">
        <f>'2.) Profit &amp; loss (P&amp;L)'!G66</f>
        <v>0</v>
      </c>
      <c r="G80" s="247">
        <f>'2.) Profit &amp; loss (P&amp;L)'!H66</f>
        <v>0</v>
      </c>
      <c r="H80" s="247">
        <f>'2.) Profit &amp; loss (P&amp;L)'!I66</f>
        <v>0</v>
      </c>
      <c r="I80" s="247">
        <f>'2.) Profit &amp; loss (P&amp;L)'!J66</f>
        <v>0</v>
      </c>
      <c r="J80" s="247">
        <f>'2.) Profit &amp; loss (P&amp;L)'!K66</f>
        <v>0</v>
      </c>
      <c r="K80" s="247">
        <f>'2.) Profit &amp; loss (P&amp;L)'!L66</f>
        <v>0</v>
      </c>
      <c r="L80" s="247">
        <f>'2.) Profit &amp; loss (P&amp;L)'!M66</f>
        <v>0</v>
      </c>
      <c r="M80" s="247">
        <f>'2.) Profit &amp; loss (P&amp;L)'!N66</f>
        <v>0</v>
      </c>
      <c r="N80" s="247">
        <f>'2.) Profit &amp; loss (P&amp;L)'!O66</f>
        <v>0</v>
      </c>
      <c r="O80" s="247">
        <f>'2.) Profit &amp; loss (P&amp;L)'!P66</f>
        <v>0</v>
      </c>
      <c r="P80" s="248">
        <f>'2.) Profit &amp; loss (P&amp;L)'!Q66</f>
        <v>20</v>
      </c>
      <c r="Q80" s="247">
        <f>'2.) Profit &amp; loss (P&amp;L)'!R66</f>
        <v>0</v>
      </c>
      <c r="R80" s="247">
        <f>'2.) Profit &amp; loss (P&amp;L)'!S66</f>
        <v>0</v>
      </c>
      <c r="S80" s="247">
        <f>'2.) Profit &amp; loss (P&amp;L)'!T66</f>
        <v>0</v>
      </c>
      <c r="T80" s="247">
        <f>'2.) Profit &amp; loss (P&amp;L)'!U66</f>
        <v>0</v>
      </c>
      <c r="U80" s="247">
        <f>'2.) Profit &amp; loss (P&amp;L)'!V66</f>
        <v>0</v>
      </c>
      <c r="V80" s="247">
        <f>'2.) Profit &amp; loss (P&amp;L)'!W66</f>
        <v>0</v>
      </c>
      <c r="W80" s="247">
        <f>'2.) Profit &amp; loss (P&amp;L)'!X66</f>
        <v>0</v>
      </c>
      <c r="X80" s="247">
        <f>'2.) Profit &amp; loss (P&amp;L)'!Y66</f>
        <v>0</v>
      </c>
      <c r="Y80" s="247">
        <f>'2.) Profit &amp; loss (P&amp;L)'!Z66</f>
        <v>0</v>
      </c>
      <c r="Z80" s="247">
        <f>'2.) Profit &amp; loss (P&amp;L)'!AA66</f>
        <v>0</v>
      </c>
      <c r="AA80" s="247">
        <f>'2.) Profit &amp; loss (P&amp;L)'!AB66</f>
        <v>0</v>
      </c>
      <c r="AB80" s="247">
        <f>'2.) Profit &amp; loss (P&amp;L)'!AC66</f>
        <v>0</v>
      </c>
      <c r="AC80" s="248">
        <f>'2.) Profit &amp; loss (P&amp;L)'!AD66</f>
        <v>0</v>
      </c>
      <c r="AD80" s="247">
        <f>'2.) Profit &amp; loss (P&amp;L)'!AE66</f>
        <v>0</v>
      </c>
      <c r="AE80" s="247">
        <f>'2.) Profit &amp; loss (P&amp;L)'!AF66</f>
        <v>0</v>
      </c>
      <c r="AF80" s="247">
        <f>'2.) Profit &amp; loss (P&amp;L)'!AG66</f>
        <v>0</v>
      </c>
      <c r="AG80" s="247">
        <f>'2.) Profit &amp; loss (P&amp;L)'!AH66</f>
        <v>0</v>
      </c>
      <c r="AH80" s="247">
        <f>'2.) Profit &amp; loss (P&amp;L)'!AI66</f>
        <v>0</v>
      </c>
      <c r="AI80" s="247">
        <f>'2.) Profit &amp; loss (P&amp;L)'!AJ66</f>
        <v>0</v>
      </c>
      <c r="AJ80" s="247">
        <f>'2.) Profit &amp; loss (P&amp;L)'!AK66</f>
        <v>0</v>
      </c>
      <c r="AK80" s="247">
        <f>'2.) Profit &amp; loss (P&amp;L)'!AL66</f>
        <v>0</v>
      </c>
      <c r="AL80" s="247">
        <f>'2.) Profit &amp; loss (P&amp;L)'!AM66</f>
        <v>0</v>
      </c>
      <c r="AM80" s="247">
        <f>'2.) Profit &amp; loss (P&amp;L)'!AN66</f>
        <v>0</v>
      </c>
      <c r="AN80" s="247">
        <f>'2.) Profit &amp; loss (P&amp;L)'!AO66</f>
        <v>0</v>
      </c>
      <c r="AO80" s="247">
        <f>'2.) Profit &amp; loss (P&amp;L)'!AP66</f>
        <v>0</v>
      </c>
      <c r="AP80" s="299">
        <f>'2.) Profit &amp; loss (P&amp;L)'!AQ66</f>
        <v>0</v>
      </c>
    </row>
    <row r="81" spans="2:42" s="64" customFormat="1" hidden="1" outlineLevel="1" x14ac:dyDescent="0.2">
      <c r="B81" s="297"/>
      <c r="C81" s="284" t="str">
        <f>'2.) Profit &amp; loss (P&amp;L)'!C67</f>
        <v>Registration Commercial register</v>
      </c>
      <c r="D81" s="247">
        <f>'2.) Profit &amp; loss (P&amp;L)'!E67</f>
        <v>500</v>
      </c>
      <c r="E81" s="247">
        <f>'2.) Profit &amp; loss (P&amp;L)'!F67</f>
        <v>0</v>
      </c>
      <c r="F81" s="247">
        <f>'2.) Profit &amp; loss (P&amp;L)'!G67</f>
        <v>0</v>
      </c>
      <c r="G81" s="247">
        <f>'2.) Profit &amp; loss (P&amp;L)'!H67</f>
        <v>0</v>
      </c>
      <c r="H81" s="247">
        <f>'2.) Profit &amp; loss (P&amp;L)'!I67</f>
        <v>0</v>
      </c>
      <c r="I81" s="247">
        <f>'2.) Profit &amp; loss (P&amp;L)'!J67</f>
        <v>0</v>
      </c>
      <c r="J81" s="247">
        <f>'2.) Profit &amp; loss (P&amp;L)'!K67</f>
        <v>0</v>
      </c>
      <c r="K81" s="247">
        <f>'2.) Profit &amp; loss (P&amp;L)'!L67</f>
        <v>0</v>
      </c>
      <c r="L81" s="247">
        <f>'2.) Profit &amp; loss (P&amp;L)'!M67</f>
        <v>0</v>
      </c>
      <c r="M81" s="247">
        <f>'2.) Profit &amp; loss (P&amp;L)'!N67</f>
        <v>0</v>
      </c>
      <c r="N81" s="247">
        <f>'2.) Profit &amp; loss (P&amp;L)'!O67</f>
        <v>0</v>
      </c>
      <c r="O81" s="247">
        <f>'2.) Profit &amp; loss (P&amp;L)'!P67</f>
        <v>0</v>
      </c>
      <c r="P81" s="248">
        <f>'2.) Profit &amp; loss (P&amp;L)'!Q67</f>
        <v>500</v>
      </c>
      <c r="Q81" s="247">
        <f>'2.) Profit &amp; loss (P&amp;L)'!R67</f>
        <v>0</v>
      </c>
      <c r="R81" s="247">
        <f>'2.) Profit &amp; loss (P&amp;L)'!S67</f>
        <v>0</v>
      </c>
      <c r="S81" s="247">
        <f>'2.) Profit &amp; loss (P&amp;L)'!T67</f>
        <v>0</v>
      </c>
      <c r="T81" s="247">
        <f>'2.) Profit &amp; loss (P&amp;L)'!U67</f>
        <v>0</v>
      </c>
      <c r="U81" s="247">
        <f>'2.) Profit &amp; loss (P&amp;L)'!V67</f>
        <v>0</v>
      </c>
      <c r="V81" s="247">
        <f>'2.) Profit &amp; loss (P&amp;L)'!W67</f>
        <v>0</v>
      </c>
      <c r="W81" s="247">
        <f>'2.) Profit &amp; loss (P&amp;L)'!X67</f>
        <v>0</v>
      </c>
      <c r="X81" s="247">
        <f>'2.) Profit &amp; loss (P&amp;L)'!Y67</f>
        <v>0</v>
      </c>
      <c r="Y81" s="247">
        <f>'2.) Profit &amp; loss (P&amp;L)'!Z67</f>
        <v>0</v>
      </c>
      <c r="Z81" s="247">
        <f>'2.) Profit &amp; loss (P&amp;L)'!AA67</f>
        <v>0</v>
      </c>
      <c r="AA81" s="247">
        <f>'2.) Profit &amp; loss (P&amp;L)'!AB67</f>
        <v>0</v>
      </c>
      <c r="AB81" s="247">
        <f>'2.) Profit &amp; loss (P&amp;L)'!AC67</f>
        <v>0</v>
      </c>
      <c r="AC81" s="248">
        <f>'2.) Profit &amp; loss (P&amp;L)'!AD67</f>
        <v>0</v>
      </c>
      <c r="AD81" s="247">
        <f>'2.) Profit &amp; loss (P&amp;L)'!AE67</f>
        <v>0</v>
      </c>
      <c r="AE81" s="247">
        <f>'2.) Profit &amp; loss (P&amp;L)'!AF67</f>
        <v>0</v>
      </c>
      <c r="AF81" s="247">
        <f>'2.) Profit &amp; loss (P&amp;L)'!AG67</f>
        <v>0</v>
      </c>
      <c r="AG81" s="247">
        <f>'2.) Profit &amp; loss (P&amp;L)'!AH67</f>
        <v>0</v>
      </c>
      <c r="AH81" s="247">
        <f>'2.) Profit &amp; loss (P&amp;L)'!AI67</f>
        <v>0</v>
      </c>
      <c r="AI81" s="247">
        <f>'2.) Profit &amp; loss (P&amp;L)'!AJ67</f>
        <v>0</v>
      </c>
      <c r="AJ81" s="247">
        <f>'2.) Profit &amp; loss (P&amp;L)'!AK67</f>
        <v>0</v>
      </c>
      <c r="AK81" s="247">
        <f>'2.) Profit &amp; loss (P&amp;L)'!AL67</f>
        <v>0</v>
      </c>
      <c r="AL81" s="247">
        <f>'2.) Profit &amp; loss (P&amp;L)'!AM67</f>
        <v>0</v>
      </c>
      <c r="AM81" s="247">
        <f>'2.) Profit &amp; loss (P&amp;L)'!AN67</f>
        <v>0</v>
      </c>
      <c r="AN81" s="247">
        <f>'2.) Profit &amp; loss (P&amp;L)'!AO67</f>
        <v>0</v>
      </c>
      <c r="AO81" s="247">
        <f>'2.) Profit &amp; loss (P&amp;L)'!AP67</f>
        <v>0</v>
      </c>
      <c r="AP81" s="299">
        <f>'2.) Profit &amp; loss (P&amp;L)'!AQ67</f>
        <v>0</v>
      </c>
    </row>
    <row r="82" spans="2:42" s="64" customFormat="1" hidden="1" outlineLevel="1" x14ac:dyDescent="0.2">
      <c r="B82" s="297">
        <f>'2.) Profit &amp; loss (P&amp;L)'!B68</f>
        <v>0</v>
      </c>
      <c r="C82" s="284" t="str">
        <f>'2.) Profit &amp; loss (P&amp;L)'!C68</f>
        <v>One-time licence and franchise fees</v>
      </c>
      <c r="D82" s="247">
        <f>'2.) Profit &amp; loss (P&amp;L)'!E68</f>
        <v>0</v>
      </c>
      <c r="E82" s="247">
        <f>'2.) Profit &amp; loss (P&amp;L)'!F68</f>
        <v>0</v>
      </c>
      <c r="F82" s="247">
        <f>'2.) Profit &amp; loss (P&amp;L)'!G68</f>
        <v>0</v>
      </c>
      <c r="G82" s="247">
        <f>'2.) Profit &amp; loss (P&amp;L)'!H68</f>
        <v>0</v>
      </c>
      <c r="H82" s="247">
        <f>'2.) Profit &amp; loss (P&amp;L)'!I68</f>
        <v>0</v>
      </c>
      <c r="I82" s="247">
        <f>'2.) Profit &amp; loss (P&amp;L)'!J68</f>
        <v>0</v>
      </c>
      <c r="J82" s="247">
        <f>'2.) Profit &amp; loss (P&amp;L)'!K68</f>
        <v>0</v>
      </c>
      <c r="K82" s="247">
        <f>'2.) Profit &amp; loss (P&amp;L)'!L68</f>
        <v>0</v>
      </c>
      <c r="L82" s="247">
        <f>'2.) Profit &amp; loss (P&amp;L)'!M68</f>
        <v>0</v>
      </c>
      <c r="M82" s="247">
        <f>'2.) Profit &amp; loss (P&amp;L)'!N68</f>
        <v>0</v>
      </c>
      <c r="N82" s="247">
        <f>'2.) Profit &amp; loss (P&amp;L)'!O68</f>
        <v>0</v>
      </c>
      <c r="O82" s="247">
        <f>'2.) Profit &amp; loss (P&amp;L)'!P68</f>
        <v>0</v>
      </c>
      <c r="P82" s="248">
        <f>'2.) Profit &amp; loss (P&amp;L)'!Q68</f>
        <v>0</v>
      </c>
      <c r="Q82" s="247">
        <f>'2.) Profit &amp; loss (P&amp;L)'!R68</f>
        <v>0</v>
      </c>
      <c r="R82" s="247">
        <f>'2.) Profit &amp; loss (P&amp;L)'!S68</f>
        <v>0</v>
      </c>
      <c r="S82" s="247">
        <f>'2.) Profit &amp; loss (P&amp;L)'!T68</f>
        <v>0</v>
      </c>
      <c r="T82" s="247">
        <f>'2.) Profit &amp; loss (P&amp;L)'!U68</f>
        <v>0</v>
      </c>
      <c r="U82" s="247">
        <f>'2.) Profit &amp; loss (P&amp;L)'!V68</f>
        <v>0</v>
      </c>
      <c r="V82" s="247">
        <f>'2.) Profit &amp; loss (P&amp;L)'!W68</f>
        <v>0</v>
      </c>
      <c r="W82" s="247">
        <f>'2.) Profit &amp; loss (P&amp;L)'!X68</f>
        <v>0</v>
      </c>
      <c r="X82" s="247">
        <f>'2.) Profit &amp; loss (P&amp;L)'!Y68</f>
        <v>0</v>
      </c>
      <c r="Y82" s="247">
        <f>'2.) Profit &amp; loss (P&amp;L)'!Z68</f>
        <v>0</v>
      </c>
      <c r="Z82" s="247">
        <f>'2.) Profit &amp; loss (P&amp;L)'!AA68</f>
        <v>0</v>
      </c>
      <c r="AA82" s="247">
        <f>'2.) Profit &amp; loss (P&amp;L)'!AB68</f>
        <v>0</v>
      </c>
      <c r="AB82" s="247">
        <f>'2.) Profit &amp; loss (P&amp;L)'!AC68</f>
        <v>0</v>
      </c>
      <c r="AC82" s="248">
        <f>'2.) Profit &amp; loss (P&amp;L)'!AD68</f>
        <v>0</v>
      </c>
      <c r="AD82" s="247">
        <f>'2.) Profit &amp; loss (P&amp;L)'!AE68</f>
        <v>0</v>
      </c>
      <c r="AE82" s="247">
        <f>'2.) Profit &amp; loss (P&amp;L)'!AF68</f>
        <v>0</v>
      </c>
      <c r="AF82" s="247">
        <f>'2.) Profit &amp; loss (P&amp;L)'!AG68</f>
        <v>0</v>
      </c>
      <c r="AG82" s="247">
        <f>'2.) Profit &amp; loss (P&amp;L)'!AH68</f>
        <v>0</v>
      </c>
      <c r="AH82" s="247">
        <f>'2.) Profit &amp; loss (P&amp;L)'!AI68</f>
        <v>0</v>
      </c>
      <c r="AI82" s="247">
        <f>'2.) Profit &amp; loss (P&amp;L)'!AJ68</f>
        <v>0</v>
      </c>
      <c r="AJ82" s="247">
        <f>'2.) Profit &amp; loss (P&amp;L)'!AK68</f>
        <v>0</v>
      </c>
      <c r="AK82" s="247">
        <f>'2.) Profit &amp; loss (P&amp;L)'!AL68</f>
        <v>0</v>
      </c>
      <c r="AL82" s="247">
        <f>'2.) Profit &amp; loss (P&amp;L)'!AM68</f>
        <v>0</v>
      </c>
      <c r="AM82" s="247">
        <f>'2.) Profit &amp; loss (P&amp;L)'!AN68</f>
        <v>0</v>
      </c>
      <c r="AN82" s="247">
        <f>'2.) Profit &amp; loss (P&amp;L)'!AO68</f>
        <v>0</v>
      </c>
      <c r="AO82" s="247">
        <f>'2.) Profit &amp; loss (P&amp;L)'!AP68</f>
        <v>0</v>
      </c>
      <c r="AP82" s="299">
        <f>'2.) Profit &amp; loss (P&amp;L)'!AQ68</f>
        <v>0</v>
      </c>
    </row>
    <row r="83" spans="2:42" s="64" customFormat="1" hidden="1" outlineLevel="1" x14ac:dyDescent="0.2">
      <c r="B83" s="297">
        <f>'2.) Profit &amp; loss (P&amp;L)'!B69</f>
        <v>0</v>
      </c>
      <c r="C83" s="284" t="str">
        <f>'2.) Profit &amp; loss (P&amp;L)'!C69</f>
        <v>Other</v>
      </c>
      <c r="D83" s="247">
        <f>'2.) Profit &amp; loss (P&amp;L)'!E69</f>
        <v>30</v>
      </c>
      <c r="E83" s="247">
        <f>'2.) Profit &amp; loss (P&amp;L)'!F69</f>
        <v>0</v>
      </c>
      <c r="F83" s="247">
        <f>'2.) Profit &amp; loss (P&amp;L)'!G69</f>
        <v>0</v>
      </c>
      <c r="G83" s="247">
        <f>'2.) Profit &amp; loss (P&amp;L)'!H69</f>
        <v>0</v>
      </c>
      <c r="H83" s="247">
        <f>'2.) Profit &amp; loss (P&amp;L)'!I69</f>
        <v>0</v>
      </c>
      <c r="I83" s="247">
        <f>'2.) Profit &amp; loss (P&amp;L)'!J69</f>
        <v>0</v>
      </c>
      <c r="J83" s="247">
        <f>'2.) Profit &amp; loss (P&amp;L)'!K69</f>
        <v>0</v>
      </c>
      <c r="K83" s="247">
        <f>'2.) Profit &amp; loss (P&amp;L)'!L69</f>
        <v>0</v>
      </c>
      <c r="L83" s="247">
        <f>'2.) Profit &amp; loss (P&amp;L)'!M69</f>
        <v>0</v>
      </c>
      <c r="M83" s="247">
        <f>'2.) Profit &amp; loss (P&amp;L)'!N69</f>
        <v>0</v>
      </c>
      <c r="N83" s="247">
        <f>'2.) Profit &amp; loss (P&amp;L)'!O69</f>
        <v>0</v>
      </c>
      <c r="O83" s="247">
        <f>'2.) Profit &amp; loss (P&amp;L)'!P69</f>
        <v>0</v>
      </c>
      <c r="P83" s="248">
        <f>'2.) Profit &amp; loss (P&amp;L)'!Q69</f>
        <v>30</v>
      </c>
      <c r="Q83" s="247">
        <f>'2.) Profit &amp; loss (P&amp;L)'!R69</f>
        <v>0</v>
      </c>
      <c r="R83" s="247">
        <f>'2.) Profit &amp; loss (P&amp;L)'!S69</f>
        <v>0</v>
      </c>
      <c r="S83" s="247">
        <f>'2.) Profit &amp; loss (P&amp;L)'!T69</f>
        <v>0</v>
      </c>
      <c r="T83" s="247">
        <f>'2.) Profit &amp; loss (P&amp;L)'!U69</f>
        <v>0</v>
      </c>
      <c r="U83" s="247">
        <f>'2.) Profit &amp; loss (P&amp;L)'!V69</f>
        <v>0</v>
      </c>
      <c r="V83" s="247">
        <f>'2.) Profit &amp; loss (P&amp;L)'!W69</f>
        <v>0</v>
      </c>
      <c r="W83" s="247">
        <f>'2.) Profit &amp; loss (P&amp;L)'!X69</f>
        <v>0</v>
      </c>
      <c r="X83" s="247">
        <f>'2.) Profit &amp; loss (P&amp;L)'!Y69</f>
        <v>0</v>
      </c>
      <c r="Y83" s="247">
        <f>'2.) Profit &amp; loss (P&amp;L)'!Z69</f>
        <v>0</v>
      </c>
      <c r="Z83" s="247">
        <f>'2.) Profit &amp; loss (P&amp;L)'!AA69</f>
        <v>0</v>
      </c>
      <c r="AA83" s="247">
        <f>'2.) Profit &amp; loss (P&amp;L)'!AB69</f>
        <v>0</v>
      </c>
      <c r="AB83" s="247">
        <f>'2.) Profit &amp; loss (P&amp;L)'!AC69</f>
        <v>0</v>
      </c>
      <c r="AC83" s="248">
        <f>'2.) Profit &amp; loss (P&amp;L)'!AD69</f>
        <v>0</v>
      </c>
      <c r="AD83" s="247">
        <f>'2.) Profit &amp; loss (P&amp;L)'!AE69</f>
        <v>0</v>
      </c>
      <c r="AE83" s="247">
        <f>'2.) Profit &amp; loss (P&amp;L)'!AF69</f>
        <v>0</v>
      </c>
      <c r="AF83" s="247">
        <f>'2.) Profit &amp; loss (P&amp;L)'!AG69</f>
        <v>0</v>
      </c>
      <c r="AG83" s="247">
        <f>'2.) Profit &amp; loss (P&amp;L)'!AH69</f>
        <v>0</v>
      </c>
      <c r="AH83" s="247">
        <f>'2.) Profit &amp; loss (P&amp;L)'!AI69</f>
        <v>0</v>
      </c>
      <c r="AI83" s="247">
        <f>'2.) Profit &amp; loss (P&amp;L)'!AJ69</f>
        <v>0</v>
      </c>
      <c r="AJ83" s="247">
        <f>'2.) Profit &amp; loss (P&amp;L)'!AK69</f>
        <v>0</v>
      </c>
      <c r="AK83" s="247">
        <f>'2.) Profit &amp; loss (P&amp;L)'!AL69</f>
        <v>0</v>
      </c>
      <c r="AL83" s="247">
        <f>'2.) Profit &amp; loss (P&amp;L)'!AM69</f>
        <v>0</v>
      </c>
      <c r="AM83" s="247">
        <f>'2.) Profit &amp; loss (P&amp;L)'!AN69</f>
        <v>0</v>
      </c>
      <c r="AN83" s="247">
        <f>'2.) Profit &amp; loss (P&amp;L)'!AO69</f>
        <v>0</v>
      </c>
      <c r="AO83" s="247">
        <f>'2.) Profit &amp; loss (P&amp;L)'!AP69</f>
        <v>0</v>
      </c>
      <c r="AP83" s="299">
        <f>'2.) Profit &amp; loss (P&amp;L)'!AQ69</f>
        <v>0</v>
      </c>
    </row>
    <row r="84" spans="2:42" s="64" customFormat="1" hidden="1" outlineLevel="1" x14ac:dyDescent="0.2">
      <c r="B84" s="295" t="str">
        <f>'2.) Profit &amp; loss (P&amp;L)'!B70</f>
        <v>P&amp;L Capable Investment costs</v>
      </c>
      <c r="C84" s="364"/>
      <c r="D84" s="348"/>
      <c r="E84" s="348"/>
      <c r="F84" s="348"/>
      <c r="G84" s="348"/>
      <c r="H84" s="348"/>
      <c r="I84" s="348"/>
      <c r="J84" s="348"/>
      <c r="K84" s="348"/>
      <c r="L84" s="348"/>
      <c r="M84" s="348"/>
      <c r="N84" s="348"/>
      <c r="O84" s="349"/>
      <c r="P84" s="63"/>
      <c r="Q84" s="345"/>
      <c r="R84" s="346"/>
      <c r="S84" s="346"/>
      <c r="T84" s="346"/>
      <c r="U84" s="346"/>
      <c r="V84" s="346"/>
      <c r="W84" s="346"/>
      <c r="X84" s="346"/>
      <c r="Y84" s="346"/>
      <c r="Z84" s="346"/>
      <c r="AA84" s="346"/>
      <c r="AB84" s="347"/>
      <c r="AC84" s="63"/>
      <c r="AD84" s="532"/>
      <c r="AE84" s="532"/>
      <c r="AF84" s="532"/>
      <c r="AG84" s="532"/>
      <c r="AH84" s="532"/>
      <c r="AI84" s="532"/>
      <c r="AJ84" s="532"/>
      <c r="AK84" s="532"/>
      <c r="AL84" s="532"/>
      <c r="AM84" s="532"/>
      <c r="AN84" s="532"/>
      <c r="AO84" s="532"/>
      <c r="AP84" s="302"/>
    </row>
    <row r="85" spans="2:42" s="64" customFormat="1" hidden="1" outlineLevel="1" x14ac:dyDescent="0.2">
      <c r="B85" s="297" t="str">
        <f>'2.) Profit &amp; loss (P&amp;L)'!B71</f>
        <v>Real estate</v>
      </c>
      <c r="C85" s="365"/>
      <c r="D85" s="348"/>
      <c r="E85" s="348"/>
      <c r="F85" s="348"/>
      <c r="G85" s="348"/>
      <c r="H85" s="348"/>
      <c r="I85" s="348"/>
      <c r="J85" s="348"/>
      <c r="K85" s="348"/>
      <c r="L85" s="348"/>
      <c r="M85" s="348"/>
      <c r="N85" s="348"/>
      <c r="O85" s="349"/>
      <c r="P85" s="63"/>
      <c r="Q85" s="345"/>
      <c r="R85" s="346"/>
      <c r="S85" s="346"/>
      <c r="T85" s="346"/>
      <c r="U85" s="346"/>
      <c r="V85" s="346"/>
      <c r="W85" s="346"/>
      <c r="X85" s="346"/>
      <c r="Y85" s="346"/>
      <c r="Z85" s="346"/>
      <c r="AA85" s="346"/>
      <c r="AB85" s="347"/>
      <c r="AC85" s="63"/>
      <c r="AD85" s="485"/>
      <c r="AE85" s="486"/>
      <c r="AF85" s="486"/>
      <c r="AG85" s="486"/>
      <c r="AH85" s="486"/>
      <c r="AI85" s="486"/>
      <c r="AJ85" s="486"/>
      <c r="AK85" s="486"/>
      <c r="AL85" s="486"/>
      <c r="AM85" s="486"/>
      <c r="AN85" s="486"/>
      <c r="AO85" s="487"/>
      <c r="AP85" s="303"/>
    </row>
    <row r="86" spans="2:42" s="64" customFormat="1" hidden="1" outlineLevel="1" x14ac:dyDescent="0.2">
      <c r="B86" s="297">
        <f>'2.) Profit &amp; loss (P&amp;L)'!B72</f>
        <v>0</v>
      </c>
      <c r="C86" s="365" t="str">
        <f>'2.) Profit &amp; loss (P&amp;L)'!C72</f>
        <v>Real property</v>
      </c>
      <c r="D86" s="261">
        <f>'2.) Profit &amp; loss (P&amp;L)'!E72</f>
        <v>0</v>
      </c>
      <c r="E86" s="253">
        <f>'2.) Profit &amp; loss (P&amp;L)'!F72</f>
        <v>0</v>
      </c>
      <c r="F86" s="253">
        <f>'2.) Profit &amp; loss (P&amp;L)'!G72</f>
        <v>0</v>
      </c>
      <c r="G86" s="253">
        <f>'2.) Profit &amp; loss (P&amp;L)'!H72</f>
        <v>0</v>
      </c>
      <c r="H86" s="253">
        <f>'2.) Profit &amp; loss (P&amp;L)'!I72</f>
        <v>0</v>
      </c>
      <c r="I86" s="253">
        <f>'2.) Profit &amp; loss (P&amp;L)'!J72</f>
        <v>0</v>
      </c>
      <c r="J86" s="253">
        <f>'2.) Profit &amp; loss (P&amp;L)'!K72</f>
        <v>0</v>
      </c>
      <c r="K86" s="253">
        <f>'2.) Profit &amp; loss (P&amp;L)'!L72</f>
        <v>0</v>
      </c>
      <c r="L86" s="253">
        <f>'2.) Profit &amp; loss (P&amp;L)'!M72</f>
        <v>0</v>
      </c>
      <c r="M86" s="253">
        <f>'2.) Profit &amp; loss (P&amp;L)'!N72</f>
        <v>0</v>
      </c>
      <c r="N86" s="253">
        <f>'2.) Profit &amp; loss (P&amp;L)'!O72</f>
        <v>0</v>
      </c>
      <c r="O86" s="253">
        <f>'2.) Profit &amp; loss (P&amp;L)'!P72</f>
        <v>0</v>
      </c>
      <c r="P86" s="254">
        <f>'2.) Profit &amp; loss (P&amp;L)'!Q72</f>
        <v>0</v>
      </c>
      <c r="Q86" s="253">
        <f>'2.) Profit &amp; loss (P&amp;L)'!R72</f>
        <v>0</v>
      </c>
      <c r="R86" s="253">
        <f>'2.) Profit &amp; loss (P&amp;L)'!S72</f>
        <v>0</v>
      </c>
      <c r="S86" s="253">
        <f>'2.) Profit &amp; loss (P&amp;L)'!T72</f>
        <v>0</v>
      </c>
      <c r="T86" s="253">
        <f>'2.) Profit &amp; loss (P&amp;L)'!U72</f>
        <v>0</v>
      </c>
      <c r="U86" s="253">
        <f>'2.) Profit &amp; loss (P&amp;L)'!V72</f>
        <v>0</v>
      </c>
      <c r="V86" s="253">
        <f>'2.) Profit &amp; loss (P&amp;L)'!W72</f>
        <v>0</v>
      </c>
      <c r="W86" s="253">
        <f>'2.) Profit &amp; loss (P&amp;L)'!X72</f>
        <v>0</v>
      </c>
      <c r="X86" s="253">
        <f>'2.) Profit &amp; loss (P&amp;L)'!Y72</f>
        <v>0</v>
      </c>
      <c r="Y86" s="253">
        <f>'2.) Profit &amp; loss (P&amp;L)'!Z72</f>
        <v>0</v>
      </c>
      <c r="Z86" s="253">
        <f>'2.) Profit &amp; loss (P&amp;L)'!AA72</f>
        <v>0</v>
      </c>
      <c r="AA86" s="253">
        <f>'2.) Profit &amp; loss (P&amp;L)'!AB72</f>
        <v>0</v>
      </c>
      <c r="AB86" s="253">
        <f>'2.) Profit &amp; loss (P&amp;L)'!AC72</f>
        <v>0</v>
      </c>
      <c r="AC86" s="254">
        <f>'2.) Profit &amp; loss (P&amp;L)'!AD72</f>
        <v>0</v>
      </c>
      <c r="AD86" s="253">
        <f>'2.) Profit &amp; loss (P&amp;L)'!AE72</f>
        <v>0</v>
      </c>
      <c r="AE86" s="253">
        <f>'2.) Profit &amp; loss (P&amp;L)'!AF72</f>
        <v>0</v>
      </c>
      <c r="AF86" s="253">
        <f>'2.) Profit &amp; loss (P&amp;L)'!AG72</f>
        <v>0</v>
      </c>
      <c r="AG86" s="253">
        <f>'2.) Profit &amp; loss (P&amp;L)'!AH72</f>
        <v>0</v>
      </c>
      <c r="AH86" s="253">
        <f>'2.) Profit &amp; loss (P&amp;L)'!AI72</f>
        <v>0</v>
      </c>
      <c r="AI86" s="253">
        <f>'2.) Profit &amp; loss (P&amp;L)'!AJ72</f>
        <v>0</v>
      </c>
      <c r="AJ86" s="253">
        <f>'2.) Profit &amp; loss (P&amp;L)'!AK72</f>
        <v>0</v>
      </c>
      <c r="AK86" s="253">
        <f>'2.) Profit &amp; loss (P&amp;L)'!AL72</f>
        <v>0</v>
      </c>
      <c r="AL86" s="253">
        <f>'2.) Profit &amp; loss (P&amp;L)'!AM72</f>
        <v>0</v>
      </c>
      <c r="AM86" s="253">
        <f>'2.) Profit &amp; loss (P&amp;L)'!AN72</f>
        <v>0</v>
      </c>
      <c r="AN86" s="253">
        <f>'2.) Profit &amp; loss (P&amp;L)'!AO72</f>
        <v>0</v>
      </c>
      <c r="AO86" s="253">
        <f>'2.) Profit &amp; loss (P&amp;L)'!AP72</f>
        <v>0</v>
      </c>
      <c r="AP86" s="304">
        <f>'2.) Profit &amp; loss (P&amp;L)'!AQ72</f>
        <v>0</v>
      </c>
    </row>
    <row r="87" spans="2:42" s="64" customFormat="1" hidden="1" outlineLevel="1" x14ac:dyDescent="0.2">
      <c r="B87" s="297">
        <f>'2.) Profit &amp; loss (P&amp;L)'!B73</f>
        <v>0</v>
      </c>
      <c r="C87" s="365" t="str">
        <f>'2.) Profit &amp; loss (P&amp;L)'!C73</f>
        <v>Buildings, facilities, hangars, etc.</v>
      </c>
      <c r="D87" s="261">
        <f>'2.) Profit &amp; loss (P&amp;L)'!E73</f>
        <v>0</v>
      </c>
      <c r="E87" s="253">
        <f>'2.) Profit &amp; loss (P&amp;L)'!F73</f>
        <v>0</v>
      </c>
      <c r="F87" s="253">
        <f>'2.) Profit &amp; loss (P&amp;L)'!G73</f>
        <v>0</v>
      </c>
      <c r="G87" s="253">
        <f>'2.) Profit &amp; loss (P&amp;L)'!H73</f>
        <v>0</v>
      </c>
      <c r="H87" s="253">
        <f>'2.) Profit &amp; loss (P&amp;L)'!I73</f>
        <v>0</v>
      </c>
      <c r="I87" s="253">
        <f>'2.) Profit &amp; loss (P&amp;L)'!J73</f>
        <v>0</v>
      </c>
      <c r="J87" s="253">
        <f>'2.) Profit &amp; loss (P&amp;L)'!K73</f>
        <v>0</v>
      </c>
      <c r="K87" s="253">
        <f>'2.) Profit &amp; loss (P&amp;L)'!L73</f>
        <v>0</v>
      </c>
      <c r="L87" s="253">
        <f>'2.) Profit &amp; loss (P&amp;L)'!M73</f>
        <v>0</v>
      </c>
      <c r="M87" s="253">
        <f>'2.) Profit &amp; loss (P&amp;L)'!N73</f>
        <v>0</v>
      </c>
      <c r="N87" s="253">
        <f>'2.) Profit &amp; loss (P&amp;L)'!O73</f>
        <v>0</v>
      </c>
      <c r="O87" s="253">
        <f>'2.) Profit &amp; loss (P&amp;L)'!P73</f>
        <v>0</v>
      </c>
      <c r="P87" s="254">
        <f>'2.) Profit &amp; loss (P&amp;L)'!Q73</f>
        <v>0</v>
      </c>
      <c r="Q87" s="253">
        <f>'2.) Profit &amp; loss (P&amp;L)'!R73</f>
        <v>0</v>
      </c>
      <c r="R87" s="253">
        <f>'2.) Profit &amp; loss (P&amp;L)'!S73</f>
        <v>0</v>
      </c>
      <c r="S87" s="253">
        <f>'2.) Profit &amp; loss (P&amp;L)'!T73</f>
        <v>0</v>
      </c>
      <c r="T87" s="253">
        <f>'2.) Profit &amp; loss (P&amp;L)'!U73</f>
        <v>0</v>
      </c>
      <c r="U87" s="253">
        <f>'2.) Profit &amp; loss (P&amp;L)'!V73</f>
        <v>0</v>
      </c>
      <c r="V87" s="253">
        <f>'2.) Profit &amp; loss (P&amp;L)'!W73</f>
        <v>0</v>
      </c>
      <c r="W87" s="253">
        <f>'2.) Profit &amp; loss (P&amp;L)'!X73</f>
        <v>0</v>
      </c>
      <c r="X87" s="253">
        <f>'2.) Profit &amp; loss (P&amp;L)'!Y73</f>
        <v>0</v>
      </c>
      <c r="Y87" s="253">
        <f>'2.) Profit &amp; loss (P&amp;L)'!Z73</f>
        <v>0</v>
      </c>
      <c r="Z87" s="253">
        <f>'2.) Profit &amp; loss (P&amp;L)'!AA73</f>
        <v>0</v>
      </c>
      <c r="AA87" s="253">
        <f>'2.) Profit &amp; loss (P&amp;L)'!AB73</f>
        <v>0</v>
      </c>
      <c r="AB87" s="253">
        <f>'2.) Profit &amp; loss (P&amp;L)'!AC73</f>
        <v>0</v>
      </c>
      <c r="AC87" s="254">
        <f>'2.) Profit &amp; loss (P&amp;L)'!AD73</f>
        <v>0</v>
      </c>
      <c r="AD87" s="253">
        <f>'2.) Profit &amp; loss (P&amp;L)'!AE73</f>
        <v>0</v>
      </c>
      <c r="AE87" s="253">
        <f>'2.) Profit &amp; loss (P&amp;L)'!AF73</f>
        <v>0</v>
      </c>
      <c r="AF87" s="253">
        <f>'2.) Profit &amp; loss (P&amp;L)'!AG73</f>
        <v>0</v>
      </c>
      <c r="AG87" s="253">
        <f>'2.) Profit &amp; loss (P&amp;L)'!AH73</f>
        <v>0</v>
      </c>
      <c r="AH87" s="253">
        <f>'2.) Profit &amp; loss (P&amp;L)'!AI73</f>
        <v>0</v>
      </c>
      <c r="AI87" s="253">
        <f>'2.) Profit &amp; loss (P&amp;L)'!AJ73</f>
        <v>0</v>
      </c>
      <c r="AJ87" s="253">
        <f>'2.) Profit &amp; loss (P&amp;L)'!AK73</f>
        <v>0</v>
      </c>
      <c r="AK87" s="253">
        <f>'2.) Profit &amp; loss (P&amp;L)'!AL73</f>
        <v>0</v>
      </c>
      <c r="AL87" s="253">
        <f>'2.) Profit &amp; loss (P&amp;L)'!AM73</f>
        <v>0</v>
      </c>
      <c r="AM87" s="253">
        <f>'2.) Profit &amp; loss (P&amp;L)'!AN73</f>
        <v>0</v>
      </c>
      <c r="AN87" s="253">
        <f>'2.) Profit &amp; loss (P&amp;L)'!AO73</f>
        <v>0</v>
      </c>
      <c r="AO87" s="253">
        <f>'2.) Profit &amp; loss (P&amp;L)'!AP73</f>
        <v>0</v>
      </c>
      <c r="AP87" s="304">
        <f>'2.) Profit &amp; loss (P&amp;L)'!AQ73</f>
        <v>0</v>
      </c>
    </row>
    <row r="88" spans="2:42" s="64" customFormat="1" hidden="1" outlineLevel="1" x14ac:dyDescent="0.2">
      <c r="B88" s="297">
        <f>'2.) Profit &amp; loss (P&amp;L)'!B74</f>
        <v>0</v>
      </c>
      <c r="C88" s="365" t="str">
        <f>'2.) Profit &amp; loss (P&amp;L)'!C74</f>
        <v>Goods and material warehouse</v>
      </c>
      <c r="D88" s="261">
        <f>'2.) Profit &amp; loss (P&amp;L)'!E74</f>
        <v>0</v>
      </c>
      <c r="E88" s="253">
        <f>'2.) Profit &amp; loss (P&amp;L)'!F74</f>
        <v>0</v>
      </c>
      <c r="F88" s="253">
        <f>'2.) Profit &amp; loss (P&amp;L)'!G74</f>
        <v>0</v>
      </c>
      <c r="G88" s="253">
        <f>'2.) Profit &amp; loss (P&amp;L)'!H74</f>
        <v>0</v>
      </c>
      <c r="H88" s="253">
        <f>'2.) Profit &amp; loss (P&amp;L)'!I74</f>
        <v>0</v>
      </c>
      <c r="I88" s="253">
        <f>'2.) Profit &amp; loss (P&amp;L)'!J74</f>
        <v>0</v>
      </c>
      <c r="J88" s="253">
        <f>'2.) Profit &amp; loss (P&amp;L)'!K74</f>
        <v>0</v>
      </c>
      <c r="K88" s="253">
        <f>'2.) Profit &amp; loss (P&amp;L)'!L74</f>
        <v>0</v>
      </c>
      <c r="L88" s="253">
        <f>'2.) Profit &amp; loss (P&amp;L)'!M74</f>
        <v>0</v>
      </c>
      <c r="M88" s="253">
        <f>'2.) Profit &amp; loss (P&amp;L)'!N74</f>
        <v>0</v>
      </c>
      <c r="N88" s="253">
        <f>'2.) Profit &amp; loss (P&amp;L)'!O74</f>
        <v>0</v>
      </c>
      <c r="O88" s="253">
        <f>'2.) Profit &amp; loss (P&amp;L)'!P74</f>
        <v>0</v>
      </c>
      <c r="P88" s="254">
        <f>'2.) Profit &amp; loss (P&amp;L)'!Q74</f>
        <v>0</v>
      </c>
      <c r="Q88" s="253">
        <f>'2.) Profit &amp; loss (P&amp;L)'!R74</f>
        <v>0</v>
      </c>
      <c r="R88" s="253">
        <f>'2.) Profit &amp; loss (P&amp;L)'!S74</f>
        <v>0</v>
      </c>
      <c r="S88" s="253">
        <f>'2.) Profit &amp; loss (P&amp;L)'!T74</f>
        <v>0</v>
      </c>
      <c r="T88" s="253">
        <f>'2.) Profit &amp; loss (P&amp;L)'!U74</f>
        <v>0</v>
      </c>
      <c r="U88" s="253">
        <f>'2.) Profit &amp; loss (P&amp;L)'!V74</f>
        <v>0</v>
      </c>
      <c r="V88" s="253">
        <f>'2.) Profit &amp; loss (P&amp;L)'!W74</f>
        <v>0</v>
      </c>
      <c r="W88" s="253">
        <f>'2.) Profit &amp; loss (P&amp;L)'!X74</f>
        <v>0</v>
      </c>
      <c r="X88" s="253">
        <f>'2.) Profit &amp; loss (P&amp;L)'!Y74</f>
        <v>0</v>
      </c>
      <c r="Y88" s="253">
        <f>'2.) Profit &amp; loss (P&amp;L)'!Z74</f>
        <v>0</v>
      </c>
      <c r="Z88" s="253">
        <f>'2.) Profit &amp; loss (P&amp;L)'!AA74</f>
        <v>0</v>
      </c>
      <c r="AA88" s="253">
        <f>'2.) Profit &amp; loss (P&amp;L)'!AB74</f>
        <v>0</v>
      </c>
      <c r="AB88" s="253">
        <f>'2.) Profit &amp; loss (P&amp;L)'!AC74</f>
        <v>0</v>
      </c>
      <c r="AC88" s="254">
        <f>'2.) Profit &amp; loss (P&amp;L)'!AD74</f>
        <v>0</v>
      </c>
      <c r="AD88" s="253">
        <f>'2.) Profit &amp; loss (P&amp;L)'!AE74</f>
        <v>0</v>
      </c>
      <c r="AE88" s="253">
        <f>'2.) Profit &amp; loss (P&amp;L)'!AF74</f>
        <v>0</v>
      </c>
      <c r="AF88" s="253">
        <f>'2.) Profit &amp; loss (P&amp;L)'!AG74</f>
        <v>0</v>
      </c>
      <c r="AG88" s="253">
        <f>'2.) Profit &amp; loss (P&amp;L)'!AH74</f>
        <v>0</v>
      </c>
      <c r="AH88" s="253">
        <f>'2.) Profit &amp; loss (P&amp;L)'!AI74</f>
        <v>0</v>
      </c>
      <c r="AI88" s="253">
        <f>'2.) Profit &amp; loss (P&amp;L)'!AJ74</f>
        <v>0</v>
      </c>
      <c r="AJ88" s="253">
        <f>'2.) Profit &amp; loss (P&amp;L)'!AK74</f>
        <v>0</v>
      </c>
      <c r="AK88" s="253">
        <f>'2.) Profit &amp; loss (P&amp;L)'!AL74</f>
        <v>0</v>
      </c>
      <c r="AL88" s="253">
        <f>'2.) Profit &amp; loss (P&amp;L)'!AM74</f>
        <v>0</v>
      </c>
      <c r="AM88" s="253">
        <f>'2.) Profit &amp; loss (P&amp;L)'!AN74</f>
        <v>0</v>
      </c>
      <c r="AN88" s="253">
        <f>'2.) Profit &amp; loss (P&amp;L)'!AO74</f>
        <v>0</v>
      </c>
      <c r="AO88" s="253">
        <f>'2.) Profit &amp; loss (P&amp;L)'!AP74</f>
        <v>0</v>
      </c>
      <c r="AP88" s="304">
        <f>'2.) Profit &amp; loss (P&amp;L)'!AQ74</f>
        <v>0</v>
      </c>
    </row>
    <row r="89" spans="2:42" s="64" customFormat="1" hidden="1" outlineLevel="1" x14ac:dyDescent="0.2">
      <c r="B89" s="297">
        <f>'2.) Profit &amp; loss (P&amp;L)'!B75</f>
        <v>0</v>
      </c>
      <c r="C89" s="365" t="str">
        <f>'2.) Profit &amp; loss (P&amp;L)'!C75</f>
        <v>Reconstruction and renovation</v>
      </c>
      <c r="D89" s="261">
        <f>'2.) Profit &amp; loss (P&amp;L)'!E75</f>
        <v>0</v>
      </c>
      <c r="E89" s="253">
        <f>'2.) Profit &amp; loss (P&amp;L)'!F75</f>
        <v>300</v>
      </c>
      <c r="F89" s="253">
        <f>'2.) Profit &amp; loss (P&amp;L)'!G75</f>
        <v>200</v>
      </c>
      <c r="G89" s="253">
        <f>'2.) Profit &amp; loss (P&amp;L)'!H75</f>
        <v>0</v>
      </c>
      <c r="H89" s="253">
        <f>'2.) Profit &amp; loss (P&amp;L)'!I75</f>
        <v>0</v>
      </c>
      <c r="I89" s="253">
        <f>'2.) Profit &amp; loss (P&amp;L)'!J75</f>
        <v>0</v>
      </c>
      <c r="J89" s="253">
        <f>'2.) Profit &amp; loss (P&amp;L)'!K75</f>
        <v>0</v>
      </c>
      <c r="K89" s="253">
        <f>'2.) Profit &amp; loss (P&amp;L)'!L75</f>
        <v>0</v>
      </c>
      <c r="L89" s="253">
        <f>'2.) Profit &amp; loss (P&amp;L)'!M75</f>
        <v>0</v>
      </c>
      <c r="M89" s="253">
        <f>'2.) Profit &amp; loss (P&amp;L)'!N75</f>
        <v>0</v>
      </c>
      <c r="N89" s="253">
        <f>'2.) Profit &amp; loss (P&amp;L)'!O75</f>
        <v>0</v>
      </c>
      <c r="O89" s="253">
        <f>'2.) Profit &amp; loss (P&amp;L)'!P75</f>
        <v>0</v>
      </c>
      <c r="P89" s="254">
        <f>'2.) Profit &amp; loss (P&amp;L)'!Q75</f>
        <v>500</v>
      </c>
      <c r="Q89" s="253">
        <f>'2.) Profit &amp; loss (P&amp;L)'!R75</f>
        <v>0</v>
      </c>
      <c r="R89" s="253">
        <f>'2.) Profit &amp; loss (P&amp;L)'!S75</f>
        <v>0</v>
      </c>
      <c r="S89" s="253">
        <f>'2.) Profit &amp; loss (P&amp;L)'!T75</f>
        <v>0</v>
      </c>
      <c r="T89" s="253">
        <f>'2.) Profit &amp; loss (P&amp;L)'!U75</f>
        <v>0</v>
      </c>
      <c r="U89" s="253">
        <f>'2.) Profit &amp; loss (P&amp;L)'!V75</f>
        <v>0</v>
      </c>
      <c r="V89" s="253">
        <f>'2.) Profit &amp; loss (P&amp;L)'!W75</f>
        <v>0</v>
      </c>
      <c r="W89" s="253">
        <f>'2.) Profit &amp; loss (P&amp;L)'!X75</f>
        <v>0</v>
      </c>
      <c r="X89" s="253">
        <f>'2.) Profit &amp; loss (P&amp;L)'!Y75</f>
        <v>0</v>
      </c>
      <c r="Y89" s="253">
        <f>'2.) Profit &amp; loss (P&amp;L)'!Z75</f>
        <v>0</v>
      </c>
      <c r="Z89" s="253">
        <f>'2.) Profit &amp; loss (P&amp;L)'!AA75</f>
        <v>0</v>
      </c>
      <c r="AA89" s="253">
        <f>'2.) Profit &amp; loss (P&amp;L)'!AB75</f>
        <v>0</v>
      </c>
      <c r="AB89" s="253">
        <f>'2.) Profit &amp; loss (P&amp;L)'!AC75</f>
        <v>0</v>
      </c>
      <c r="AC89" s="254">
        <f>'2.) Profit &amp; loss (P&amp;L)'!AD75</f>
        <v>0</v>
      </c>
      <c r="AD89" s="253">
        <f>'2.) Profit &amp; loss (P&amp;L)'!AE75</f>
        <v>0</v>
      </c>
      <c r="AE89" s="253">
        <f>'2.) Profit &amp; loss (P&amp;L)'!AF75</f>
        <v>0</v>
      </c>
      <c r="AF89" s="253">
        <f>'2.) Profit &amp; loss (P&amp;L)'!AG75</f>
        <v>0</v>
      </c>
      <c r="AG89" s="253">
        <f>'2.) Profit &amp; loss (P&amp;L)'!AH75</f>
        <v>0</v>
      </c>
      <c r="AH89" s="253">
        <f>'2.) Profit &amp; loss (P&amp;L)'!AI75</f>
        <v>0</v>
      </c>
      <c r="AI89" s="253">
        <f>'2.) Profit &amp; loss (P&amp;L)'!AJ75</f>
        <v>0</v>
      </c>
      <c r="AJ89" s="253">
        <f>'2.) Profit &amp; loss (P&amp;L)'!AK75</f>
        <v>0</v>
      </c>
      <c r="AK89" s="253">
        <f>'2.) Profit &amp; loss (P&amp;L)'!AL75</f>
        <v>0</v>
      </c>
      <c r="AL89" s="253">
        <f>'2.) Profit &amp; loss (P&amp;L)'!AM75</f>
        <v>0</v>
      </c>
      <c r="AM89" s="253">
        <f>'2.) Profit &amp; loss (P&amp;L)'!AN75</f>
        <v>0</v>
      </c>
      <c r="AN89" s="253">
        <f>'2.) Profit &amp; loss (P&amp;L)'!AO75</f>
        <v>0</v>
      </c>
      <c r="AO89" s="253">
        <f>'2.) Profit &amp; loss (P&amp;L)'!AP75</f>
        <v>0</v>
      </c>
      <c r="AP89" s="304">
        <f>'2.) Profit &amp; loss (P&amp;L)'!AQ75</f>
        <v>0</v>
      </c>
    </row>
    <row r="90" spans="2:42" s="64" customFormat="1" hidden="1" outlineLevel="1" x14ac:dyDescent="0.2">
      <c r="B90" s="297">
        <f>'2.) Profit &amp; loss (P&amp;L)'!B76</f>
        <v>0</v>
      </c>
      <c r="C90" s="365" t="str">
        <f>'2.) Profit &amp; loss (P&amp;L)'!C76</f>
        <v>Incidental costs</v>
      </c>
      <c r="D90" s="261">
        <f>'2.) Profit &amp; loss (P&amp;L)'!E76</f>
        <v>100</v>
      </c>
      <c r="E90" s="253">
        <f>'2.) Profit &amp; loss (P&amp;L)'!F76</f>
        <v>50</v>
      </c>
      <c r="F90" s="253">
        <f>'2.) Profit &amp; loss (P&amp;L)'!G76</f>
        <v>50</v>
      </c>
      <c r="G90" s="253">
        <f>'2.) Profit &amp; loss (P&amp;L)'!H76</f>
        <v>0</v>
      </c>
      <c r="H90" s="253">
        <f>'2.) Profit &amp; loss (P&amp;L)'!I76</f>
        <v>0</v>
      </c>
      <c r="I90" s="253">
        <f>'2.) Profit &amp; loss (P&amp;L)'!J76</f>
        <v>0</v>
      </c>
      <c r="J90" s="253">
        <f>'2.) Profit &amp; loss (P&amp;L)'!K76</f>
        <v>0</v>
      </c>
      <c r="K90" s="253">
        <f>'2.) Profit &amp; loss (P&amp;L)'!L76</f>
        <v>0</v>
      </c>
      <c r="L90" s="253">
        <f>'2.) Profit &amp; loss (P&amp;L)'!M76</f>
        <v>0</v>
      </c>
      <c r="M90" s="253">
        <f>'2.) Profit &amp; loss (P&amp;L)'!N76</f>
        <v>0</v>
      </c>
      <c r="N90" s="253">
        <f>'2.) Profit &amp; loss (P&amp;L)'!O76</f>
        <v>0</v>
      </c>
      <c r="O90" s="253">
        <f>'2.) Profit &amp; loss (P&amp;L)'!P76</f>
        <v>0</v>
      </c>
      <c r="P90" s="254">
        <f>'2.) Profit &amp; loss (P&amp;L)'!Q76</f>
        <v>200</v>
      </c>
      <c r="Q90" s="253">
        <f>'2.) Profit &amp; loss (P&amp;L)'!R76</f>
        <v>0</v>
      </c>
      <c r="R90" s="253">
        <f>'2.) Profit &amp; loss (P&amp;L)'!S76</f>
        <v>0</v>
      </c>
      <c r="S90" s="253">
        <f>'2.) Profit &amp; loss (P&amp;L)'!T76</f>
        <v>0</v>
      </c>
      <c r="T90" s="253">
        <f>'2.) Profit &amp; loss (P&amp;L)'!U76</f>
        <v>0</v>
      </c>
      <c r="U90" s="253">
        <f>'2.) Profit &amp; loss (P&amp;L)'!V76</f>
        <v>0</v>
      </c>
      <c r="V90" s="253">
        <f>'2.) Profit &amp; loss (P&amp;L)'!W76</f>
        <v>0</v>
      </c>
      <c r="W90" s="253">
        <f>'2.) Profit &amp; loss (P&amp;L)'!X76</f>
        <v>0</v>
      </c>
      <c r="X90" s="253">
        <f>'2.) Profit &amp; loss (P&amp;L)'!Y76</f>
        <v>0</v>
      </c>
      <c r="Y90" s="253">
        <f>'2.) Profit &amp; loss (P&amp;L)'!Z76</f>
        <v>0</v>
      </c>
      <c r="Z90" s="253">
        <f>'2.) Profit &amp; loss (P&amp;L)'!AA76</f>
        <v>0</v>
      </c>
      <c r="AA90" s="253">
        <f>'2.) Profit &amp; loss (P&amp;L)'!AB76</f>
        <v>0</v>
      </c>
      <c r="AB90" s="253">
        <f>'2.) Profit &amp; loss (P&amp;L)'!AC76</f>
        <v>0</v>
      </c>
      <c r="AC90" s="254">
        <f>'2.) Profit &amp; loss (P&amp;L)'!AD76</f>
        <v>0</v>
      </c>
      <c r="AD90" s="253">
        <f>'2.) Profit &amp; loss (P&amp;L)'!AE76</f>
        <v>0</v>
      </c>
      <c r="AE90" s="253">
        <f>'2.) Profit &amp; loss (P&amp;L)'!AF76</f>
        <v>0</v>
      </c>
      <c r="AF90" s="253">
        <f>'2.) Profit &amp; loss (P&amp;L)'!AG76</f>
        <v>0</v>
      </c>
      <c r="AG90" s="253">
        <f>'2.) Profit &amp; loss (P&amp;L)'!AH76</f>
        <v>0</v>
      </c>
      <c r="AH90" s="253">
        <f>'2.) Profit &amp; loss (P&amp;L)'!AI76</f>
        <v>0</v>
      </c>
      <c r="AI90" s="253">
        <f>'2.) Profit &amp; loss (P&amp;L)'!AJ76</f>
        <v>0</v>
      </c>
      <c r="AJ90" s="253">
        <f>'2.) Profit &amp; loss (P&amp;L)'!AK76</f>
        <v>0</v>
      </c>
      <c r="AK90" s="253">
        <f>'2.) Profit &amp; loss (P&amp;L)'!AL76</f>
        <v>0</v>
      </c>
      <c r="AL90" s="253">
        <f>'2.) Profit &amp; loss (P&amp;L)'!AM76</f>
        <v>0</v>
      </c>
      <c r="AM90" s="253">
        <f>'2.) Profit &amp; loss (P&amp;L)'!AN76</f>
        <v>0</v>
      </c>
      <c r="AN90" s="253">
        <f>'2.) Profit &amp; loss (P&amp;L)'!AO76</f>
        <v>0</v>
      </c>
      <c r="AO90" s="253">
        <f>'2.) Profit &amp; loss (P&amp;L)'!AP76</f>
        <v>0</v>
      </c>
      <c r="AP90" s="304">
        <f>'2.) Profit &amp; loss (P&amp;L)'!AQ76</f>
        <v>0</v>
      </c>
    </row>
    <row r="91" spans="2:42" s="64" customFormat="1" hidden="1" outlineLevel="1" x14ac:dyDescent="0.2">
      <c r="B91" s="297" t="str">
        <f>'2.) Profit &amp; loss (P&amp;L)'!B77</f>
        <v>Production</v>
      </c>
      <c r="C91" s="365"/>
      <c r="D91" s="346"/>
      <c r="E91" s="346"/>
      <c r="F91" s="346"/>
      <c r="G91" s="346"/>
      <c r="H91" s="346"/>
      <c r="I91" s="346"/>
      <c r="J91" s="346"/>
      <c r="K91" s="346"/>
      <c r="L91" s="346"/>
      <c r="M91" s="346"/>
      <c r="N91" s="346"/>
      <c r="O91" s="347"/>
      <c r="P91" s="63"/>
      <c r="Q91" s="345"/>
      <c r="R91" s="346"/>
      <c r="S91" s="346"/>
      <c r="T91" s="346"/>
      <c r="U91" s="346"/>
      <c r="V91" s="346"/>
      <c r="W91" s="346"/>
      <c r="X91" s="346"/>
      <c r="Y91" s="346"/>
      <c r="Z91" s="346"/>
      <c r="AA91" s="346"/>
      <c r="AB91" s="347"/>
      <c r="AC91" s="63"/>
      <c r="AD91" s="485"/>
      <c r="AE91" s="486"/>
      <c r="AF91" s="486"/>
      <c r="AG91" s="486"/>
      <c r="AH91" s="486"/>
      <c r="AI91" s="486"/>
      <c r="AJ91" s="486"/>
      <c r="AK91" s="486"/>
      <c r="AL91" s="486"/>
      <c r="AM91" s="486"/>
      <c r="AN91" s="486"/>
      <c r="AO91" s="487"/>
      <c r="AP91" s="302"/>
    </row>
    <row r="92" spans="2:42" s="64" customFormat="1" hidden="1" outlineLevel="1" x14ac:dyDescent="0.2">
      <c r="B92" s="297">
        <f>'2.) Profit &amp; loss (P&amp;L)'!B78</f>
        <v>0</v>
      </c>
      <c r="C92" s="365" t="str">
        <f>'2.) Profit &amp; loss (P&amp;L)'!C78</f>
        <v>Production machine "BackSound"</v>
      </c>
      <c r="D92" s="261">
        <f>'2.) Profit &amp; loss (P&amp;L)'!E78</f>
        <v>0</v>
      </c>
      <c r="E92" s="253">
        <f>'2.) Profit &amp; loss (P&amp;L)'!F78</f>
        <v>2000</v>
      </c>
      <c r="F92" s="253">
        <f>'2.) Profit &amp; loss (P&amp;L)'!G78</f>
        <v>0</v>
      </c>
      <c r="G92" s="253">
        <f>'2.) Profit &amp; loss (P&amp;L)'!H78</f>
        <v>0</v>
      </c>
      <c r="H92" s="253">
        <f>'2.) Profit &amp; loss (P&amp;L)'!I78</f>
        <v>0</v>
      </c>
      <c r="I92" s="253">
        <f>'2.) Profit &amp; loss (P&amp;L)'!J78</f>
        <v>0</v>
      </c>
      <c r="J92" s="253">
        <f>'2.) Profit &amp; loss (P&amp;L)'!K78</f>
        <v>0</v>
      </c>
      <c r="K92" s="253">
        <f>'2.) Profit &amp; loss (P&amp;L)'!L78</f>
        <v>0</v>
      </c>
      <c r="L92" s="253">
        <f>'2.) Profit &amp; loss (P&amp;L)'!M78</f>
        <v>0</v>
      </c>
      <c r="M92" s="253">
        <f>'2.) Profit &amp; loss (P&amp;L)'!N78</f>
        <v>0</v>
      </c>
      <c r="N92" s="253">
        <f>'2.) Profit &amp; loss (P&amp;L)'!O78</f>
        <v>0</v>
      </c>
      <c r="O92" s="253">
        <f>'2.) Profit &amp; loss (P&amp;L)'!P78</f>
        <v>0</v>
      </c>
      <c r="P92" s="254">
        <f>'2.) Profit &amp; loss (P&amp;L)'!Q78</f>
        <v>2000</v>
      </c>
      <c r="Q92" s="253">
        <f>'2.) Profit &amp; loss (P&amp;L)'!R78</f>
        <v>0</v>
      </c>
      <c r="R92" s="253">
        <f>'2.) Profit &amp; loss (P&amp;L)'!S78</f>
        <v>0</v>
      </c>
      <c r="S92" s="253">
        <f>'2.) Profit &amp; loss (P&amp;L)'!T78</f>
        <v>0</v>
      </c>
      <c r="T92" s="253">
        <f>'2.) Profit &amp; loss (P&amp;L)'!U78</f>
        <v>0</v>
      </c>
      <c r="U92" s="253">
        <f>'2.) Profit &amp; loss (P&amp;L)'!V78</f>
        <v>0</v>
      </c>
      <c r="V92" s="253">
        <f>'2.) Profit &amp; loss (P&amp;L)'!W78</f>
        <v>0</v>
      </c>
      <c r="W92" s="253">
        <f>'2.) Profit &amp; loss (P&amp;L)'!X78</f>
        <v>0</v>
      </c>
      <c r="X92" s="253">
        <f>'2.) Profit &amp; loss (P&amp;L)'!Y78</f>
        <v>0</v>
      </c>
      <c r="Y92" s="253">
        <f>'2.) Profit &amp; loss (P&amp;L)'!Z78</f>
        <v>0</v>
      </c>
      <c r="Z92" s="253">
        <f>'2.) Profit &amp; loss (P&amp;L)'!AA78</f>
        <v>0</v>
      </c>
      <c r="AA92" s="253">
        <f>'2.) Profit &amp; loss (P&amp;L)'!AB78</f>
        <v>0</v>
      </c>
      <c r="AB92" s="253">
        <f>'2.) Profit &amp; loss (P&amp;L)'!AC78</f>
        <v>0</v>
      </c>
      <c r="AC92" s="254">
        <f>'2.) Profit &amp; loss (P&amp;L)'!AD78</f>
        <v>0</v>
      </c>
      <c r="AD92" s="253">
        <f>'2.) Profit &amp; loss (P&amp;L)'!AE78</f>
        <v>0</v>
      </c>
      <c r="AE92" s="253">
        <f>'2.) Profit &amp; loss (P&amp;L)'!AF78</f>
        <v>0</v>
      </c>
      <c r="AF92" s="253">
        <f>'2.) Profit &amp; loss (P&amp;L)'!AG78</f>
        <v>0</v>
      </c>
      <c r="AG92" s="253">
        <f>'2.) Profit &amp; loss (P&amp;L)'!AH78</f>
        <v>0</v>
      </c>
      <c r="AH92" s="253">
        <f>'2.) Profit &amp; loss (P&amp;L)'!AI78</f>
        <v>0</v>
      </c>
      <c r="AI92" s="253">
        <f>'2.) Profit &amp; loss (P&amp;L)'!AJ78</f>
        <v>0</v>
      </c>
      <c r="AJ92" s="253">
        <f>'2.) Profit &amp; loss (P&amp;L)'!AK78</f>
        <v>0</v>
      </c>
      <c r="AK92" s="253">
        <f>'2.) Profit &amp; loss (P&amp;L)'!AL78</f>
        <v>0</v>
      </c>
      <c r="AL92" s="253">
        <f>'2.) Profit &amp; loss (P&amp;L)'!AM78</f>
        <v>0</v>
      </c>
      <c r="AM92" s="253">
        <f>'2.) Profit &amp; loss (P&amp;L)'!AN78</f>
        <v>0</v>
      </c>
      <c r="AN92" s="253">
        <f>'2.) Profit &amp; loss (P&amp;L)'!AO78</f>
        <v>0</v>
      </c>
      <c r="AO92" s="253">
        <f>'2.) Profit &amp; loss (P&amp;L)'!AP78</f>
        <v>0</v>
      </c>
      <c r="AP92" s="304">
        <f>'2.) Profit &amp; loss (P&amp;L)'!AQ78</f>
        <v>0</v>
      </c>
    </row>
    <row r="93" spans="2:42" s="64" customFormat="1" hidden="1" outlineLevel="1" x14ac:dyDescent="0.2">
      <c r="B93" s="297">
        <f>'2.) Profit &amp; loss (P&amp;L)'!B79</f>
        <v>0</v>
      </c>
      <c r="C93" s="365" t="str">
        <f>'2.) Profit &amp; loss (P&amp;L)'!C79</f>
        <v>Packaging machine</v>
      </c>
      <c r="D93" s="261">
        <f>'2.) Profit &amp; loss (P&amp;L)'!E79</f>
        <v>0</v>
      </c>
      <c r="E93" s="253">
        <f>'2.) Profit &amp; loss (P&amp;L)'!F79</f>
        <v>1000</v>
      </c>
      <c r="F93" s="253">
        <f>'2.) Profit &amp; loss (P&amp;L)'!G79</f>
        <v>0</v>
      </c>
      <c r="G93" s="253">
        <f>'2.) Profit &amp; loss (P&amp;L)'!H79</f>
        <v>0</v>
      </c>
      <c r="H93" s="253">
        <f>'2.) Profit &amp; loss (P&amp;L)'!I79</f>
        <v>0</v>
      </c>
      <c r="I93" s="253">
        <f>'2.) Profit &amp; loss (P&amp;L)'!J79</f>
        <v>0</v>
      </c>
      <c r="J93" s="253">
        <f>'2.) Profit &amp; loss (P&amp;L)'!K79</f>
        <v>0</v>
      </c>
      <c r="K93" s="253">
        <f>'2.) Profit &amp; loss (P&amp;L)'!L79</f>
        <v>0</v>
      </c>
      <c r="L93" s="253">
        <f>'2.) Profit &amp; loss (P&amp;L)'!M79</f>
        <v>0</v>
      </c>
      <c r="M93" s="253">
        <f>'2.) Profit &amp; loss (P&amp;L)'!N79</f>
        <v>0</v>
      </c>
      <c r="N93" s="253">
        <f>'2.) Profit &amp; loss (P&amp;L)'!O79</f>
        <v>0</v>
      </c>
      <c r="O93" s="253">
        <f>'2.) Profit &amp; loss (P&amp;L)'!P79</f>
        <v>0</v>
      </c>
      <c r="P93" s="254">
        <f>'2.) Profit &amp; loss (P&amp;L)'!Q79</f>
        <v>1000</v>
      </c>
      <c r="Q93" s="253">
        <f>'2.) Profit &amp; loss (P&amp;L)'!R79</f>
        <v>0</v>
      </c>
      <c r="R93" s="253">
        <f>'2.) Profit &amp; loss (P&amp;L)'!S79</f>
        <v>0</v>
      </c>
      <c r="S93" s="253">
        <f>'2.) Profit &amp; loss (P&amp;L)'!T79</f>
        <v>0</v>
      </c>
      <c r="T93" s="253">
        <f>'2.) Profit &amp; loss (P&amp;L)'!U79</f>
        <v>0</v>
      </c>
      <c r="U93" s="253">
        <f>'2.) Profit &amp; loss (P&amp;L)'!V79</f>
        <v>0</v>
      </c>
      <c r="V93" s="253">
        <f>'2.) Profit &amp; loss (P&amp;L)'!W79</f>
        <v>0</v>
      </c>
      <c r="W93" s="253">
        <f>'2.) Profit &amp; loss (P&amp;L)'!X79</f>
        <v>0</v>
      </c>
      <c r="X93" s="253">
        <f>'2.) Profit &amp; loss (P&amp;L)'!Y79</f>
        <v>0</v>
      </c>
      <c r="Y93" s="253">
        <f>'2.) Profit &amp; loss (P&amp;L)'!Z79</f>
        <v>0</v>
      </c>
      <c r="Z93" s="253">
        <f>'2.) Profit &amp; loss (P&amp;L)'!AA79</f>
        <v>0</v>
      </c>
      <c r="AA93" s="253">
        <f>'2.) Profit &amp; loss (P&amp;L)'!AB79</f>
        <v>0</v>
      </c>
      <c r="AB93" s="253">
        <f>'2.) Profit &amp; loss (P&amp;L)'!AC79</f>
        <v>0</v>
      </c>
      <c r="AC93" s="254">
        <f>'2.) Profit &amp; loss (P&amp;L)'!AD79</f>
        <v>0</v>
      </c>
      <c r="AD93" s="253">
        <f>'2.) Profit &amp; loss (P&amp;L)'!AE79</f>
        <v>0</v>
      </c>
      <c r="AE93" s="253">
        <f>'2.) Profit &amp; loss (P&amp;L)'!AF79</f>
        <v>0</v>
      </c>
      <c r="AF93" s="253">
        <f>'2.) Profit &amp; loss (P&amp;L)'!AG79</f>
        <v>0</v>
      </c>
      <c r="AG93" s="253">
        <f>'2.) Profit &amp; loss (P&amp;L)'!AH79</f>
        <v>0</v>
      </c>
      <c r="AH93" s="253">
        <f>'2.) Profit &amp; loss (P&amp;L)'!AI79</f>
        <v>0</v>
      </c>
      <c r="AI93" s="253">
        <f>'2.) Profit &amp; loss (P&amp;L)'!AJ79</f>
        <v>0</v>
      </c>
      <c r="AJ93" s="253">
        <f>'2.) Profit &amp; loss (P&amp;L)'!AK79</f>
        <v>0</v>
      </c>
      <c r="AK93" s="253">
        <f>'2.) Profit &amp; loss (P&amp;L)'!AL79</f>
        <v>0</v>
      </c>
      <c r="AL93" s="253">
        <f>'2.) Profit &amp; loss (P&amp;L)'!AM79</f>
        <v>0</v>
      </c>
      <c r="AM93" s="253">
        <f>'2.) Profit &amp; loss (P&amp;L)'!AN79</f>
        <v>0</v>
      </c>
      <c r="AN93" s="253">
        <f>'2.) Profit &amp; loss (P&amp;L)'!AO79</f>
        <v>0</v>
      </c>
      <c r="AO93" s="253">
        <f>'2.) Profit &amp; loss (P&amp;L)'!AP79</f>
        <v>0</v>
      </c>
      <c r="AP93" s="304">
        <f>'2.) Profit &amp; loss (P&amp;L)'!AQ79</f>
        <v>0</v>
      </c>
    </row>
    <row r="94" spans="2:42" s="64" customFormat="1" hidden="1" outlineLevel="1" x14ac:dyDescent="0.2">
      <c r="B94" s="297">
        <f>'2.) Profit &amp; loss (P&amp;L)'!B80</f>
        <v>0</v>
      </c>
      <c r="C94" s="365" t="str">
        <f>'2.) Profit &amp; loss (P&amp;L)'!C80</f>
        <v>Vehicle fleet</v>
      </c>
      <c r="D94" s="261">
        <f>'2.) Profit &amp; loss (P&amp;L)'!E80</f>
        <v>0</v>
      </c>
      <c r="E94" s="253">
        <f>'2.) Profit &amp; loss (P&amp;L)'!F80</f>
        <v>0</v>
      </c>
      <c r="F94" s="253">
        <f>'2.) Profit &amp; loss (P&amp;L)'!G80</f>
        <v>0</v>
      </c>
      <c r="G94" s="253">
        <f>'2.) Profit &amp; loss (P&amp;L)'!H80</f>
        <v>0</v>
      </c>
      <c r="H94" s="253">
        <f>'2.) Profit &amp; loss (P&amp;L)'!I80</f>
        <v>0</v>
      </c>
      <c r="I94" s="253">
        <f>'2.) Profit &amp; loss (P&amp;L)'!J80</f>
        <v>0</v>
      </c>
      <c r="J94" s="253">
        <f>'2.) Profit &amp; loss (P&amp;L)'!K80</f>
        <v>0</v>
      </c>
      <c r="K94" s="253">
        <f>'2.) Profit &amp; loss (P&amp;L)'!L80</f>
        <v>0</v>
      </c>
      <c r="L94" s="253">
        <f>'2.) Profit &amp; loss (P&amp;L)'!M80</f>
        <v>0</v>
      </c>
      <c r="M94" s="253">
        <f>'2.) Profit &amp; loss (P&amp;L)'!N80</f>
        <v>0</v>
      </c>
      <c r="N94" s="253">
        <f>'2.) Profit &amp; loss (P&amp;L)'!O80</f>
        <v>0</v>
      </c>
      <c r="O94" s="253">
        <f>'2.) Profit &amp; loss (P&amp;L)'!P80</f>
        <v>0</v>
      </c>
      <c r="P94" s="254">
        <f>'2.) Profit &amp; loss (P&amp;L)'!Q80</f>
        <v>0</v>
      </c>
      <c r="Q94" s="253">
        <f>'2.) Profit &amp; loss (P&amp;L)'!R80</f>
        <v>0</v>
      </c>
      <c r="R94" s="253">
        <f>'2.) Profit &amp; loss (P&amp;L)'!S80</f>
        <v>0</v>
      </c>
      <c r="S94" s="253">
        <f>'2.) Profit &amp; loss (P&amp;L)'!T80</f>
        <v>0</v>
      </c>
      <c r="T94" s="253">
        <f>'2.) Profit &amp; loss (P&amp;L)'!U80</f>
        <v>0</v>
      </c>
      <c r="U94" s="253">
        <f>'2.) Profit &amp; loss (P&amp;L)'!V80</f>
        <v>0</v>
      </c>
      <c r="V94" s="253">
        <f>'2.) Profit &amp; loss (P&amp;L)'!W80</f>
        <v>0</v>
      </c>
      <c r="W94" s="253">
        <f>'2.) Profit &amp; loss (P&amp;L)'!X80</f>
        <v>0</v>
      </c>
      <c r="X94" s="253">
        <f>'2.) Profit &amp; loss (P&amp;L)'!Y80</f>
        <v>0</v>
      </c>
      <c r="Y94" s="253">
        <f>'2.) Profit &amp; loss (P&amp;L)'!Z80</f>
        <v>0</v>
      </c>
      <c r="Z94" s="253">
        <f>'2.) Profit &amp; loss (P&amp;L)'!AA80</f>
        <v>0</v>
      </c>
      <c r="AA94" s="253">
        <f>'2.) Profit &amp; loss (P&amp;L)'!AB80</f>
        <v>0</v>
      </c>
      <c r="AB94" s="253">
        <f>'2.) Profit &amp; loss (P&amp;L)'!AC80</f>
        <v>0</v>
      </c>
      <c r="AC94" s="254">
        <f>'2.) Profit &amp; loss (P&amp;L)'!AD80</f>
        <v>0</v>
      </c>
      <c r="AD94" s="253">
        <f>'2.) Profit &amp; loss (P&amp;L)'!AE80</f>
        <v>0</v>
      </c>
      <c r="AE94" s="253">
        <f>'2.) Profit &amp; loss (P&amp;L)'!AF80</f>
        <v>0</v>
      </c>
      <c r="AF94" s="253">
        <f>'2.) Profit &amp; loss (P&amp;L)'!AG80</f>
        <v>0</v>
      </c>
      <c r="AG94" s="253">
        <f>'2.) Profit &amp; loss (P&amp;L)'!AH80</f>
        <v>0</v>
      </c>
      <c r="AH94" s="253">
        <f>'2.) Profit &amp; loss (P&amp;L)'!AI80</f>
        <v>0</v>
      </c>
      <c r="AI94" s="253">
        <f>'2.) Profit &amp; loss (P&amp;L)'!AJ80</f>
        <v>0</v>
      </c>
      <c r="AJ94" s="253">
        <f>'2.) Profit &amp; loss (P&amp;L)'!AK80</f>
        <v>0</v>
      </c>
      <c r="AK94" s="253">
        <f>'2.) Profit &amp; loss (P&amp;L)'!AL80</f>
        <v>0</v>
      </c>
      <c r="AL94" s="253">
        <f>'2.) Profit &amp; loss (P&amp;L)'!AM80</f>
        <v>0</v>
      </c>
      <c r="AM94" s="253">
        <f>'2.) Profit &amp; loss (P&amp;L)'!AN80</f>
        <v>0</v>
      </c>
      <c r="AN94" s="253">
        <f>'2.) Profit &amp; loss (P&amp;L)'!AO80</f>
        <v>0</v>
      </c>
      <c r="AO94" s="253">
        <f>'2.) Profit &amp; loss (P&amp;L)'!AP80</f>
        <v>0</v>
      </c>
      <c r="AP94" s="304">
        <f>'2.) Profit &amp; loss (P&amp;L)'!AQ80</f>
        <v>0</v>
      </c>
    </row>
    <row r="95" spans="2:42" s="64" customFormat="1" hidden="1" outlineLevel="1" x14ac:dyDescent="0.2">
      <c r="B95" s="297">
        <f>'2.) Profit &amp; loss (P&amp;L)'!B81</f>
        <v>0</v>
      </c>
      <c r="C95" s="365" t="str">
        <f>'2.) Profit &amp; loss (P&amp;L)'!C81</f>
        <v>Own work capitalized (4)</v>
      </c>
      <c r="D95" s="261">
        <f>'2.) Profit &amp; loss (P&amp;L)'!E81</f>
        <v>0</v>
      </c>
      <c r="E95" s="253">
        <f>'2.) Profit &amp; loss (P&amp;L)'!F81</f>
        <v>0</v>
      </c>
      <c r="F95" s="253">
        <f>'2.) Profit &amp; loss (P&amp;L)'!G81</f>
        <v>0</v>
      </c>
      <c r="G95" s="253">
        <f>'2.) Profit &amp; loss (P&amp;L)'!H81</f>
        <v>0</v>
      </c>
      <c r="H95" s="253">
        <f>'2.) Profit &amp; loss (P&amp;L)'!I81</f>
        <v>0</v>
      </c>
      <c r="I95" s="253">
        <f>'2.) Profit &amp; loss (P&amp;L)'!J81</f>
        <v>0</v>
      </c>
      <c r="J95" s="253">
        <f>'2.) Profit &amp; loss (P&amp;L)'!K81</f>
        <v>0</v>
      </c>
      <c r="K95" s="253">
        <f>'2.) Profit &amp; loss (P&amp;L)'!L81</f>
        <v>0</v>
      </c>
      <c r="L95" s="253">
        <f>'2.) Profit &amp; loss (P&amp;L)'!M81</f>
        <v>0</v>
      </c>
      <c r="M95" s="253">
        <f>'2.) Profit &amp; loss (P&amp;L)'!N81</f>
        <v>0</v>
      </c>
      <c r="N95" s="253">
        <f>'2.) Profit &amp; loss (P&amp;L)'!O81</f>
        <v>0</v>
      </c>
      <c r="O95" s="253">
        <f>'2.) Profit &amp; loss (P&amp;L)'!P81</f>
        <v>0</v>
      </c>
      <c r="P95" s="254">
        <f>'2.) Profit &amp; loss (P&amp;L)'!Q81</f>
        <v>0</v>
      </c>
      <c r="Q95" s="253">
        <f>'2.) Profit &amp; loss (P&amp;L)'!R81</f>
        <v>0</v>
      </c>
      <c r="R95" s="253">
        <f>'2.) Profit &amp; loss (P&amp;L)'!S81</f>
        <v>0</v>
      </c>
      <c r="S95" s="253">
        <f>'2.) Profit &amp; loss (P&amp;L)'!T81</f>
        <v>0</v>
      </c>
      <c r="T95" s="253">
        <f>'2.) Profit &amp; loss (P&amp;L)'!U81</f>
        <v>0</v>
      </c>
      <c r="U95" s="253">
        <f>'2.) Profit &amp; loss (P&amp;L)'!V81</f>
        <v>0</v>
      </c>
      <c r="V95" s="253">
        <f>'2.) Profit &amp; loss (P&amp;L)'!W81</f>
        <v>0</v>
      </c>
      <c r="W95" s="253">
        <f>'2.) Profit &amp; loss (P&amp;L)'!X81</f>
        <v>0</v>
      </c>
      <c r="X95" s="253">
        <f>'2.) Profit &amp; loss (P&amp;L)'!Y81</f>
        <v>0</v>
      </c>
      <c r="Y95" s="253">
        <f>'2.) Profit &amp; loss (P&amp;L)'!Z81</f>
        <v>0</v>
      </c>
      <c r="Z95" s="253">
        <f>'2.) Profit &amp; loss (P&amp;L)'!AA81</f>
        <v>0</v>
      </c>
      <c r="AA95" s="253">
        <f>'2.) Profit &amp; loss (P&amp;L)'!AB81</f>
        <v>0</v>
      </c>
      <c r="AB95" s="253">
        <f>'2.) Profit &amp; loss (P&amp;L)'!AC81</f>
        <v>0</v>
      </c>
      <c r="AC95" s="254">
        <f>'2.) Profit &amp; loss (P&amp;L)'!AD81</f>
        <v>0</v>
      </c>
      <c r="AD95" s="253">
        <f>'2.) Profit &amp; loss (P&amp;L)'!AE81</f>
        <v>0</v>
      </c>
      <c r="AE95" s="253">
        <f>'2.) Profit &amp; loss (P&amp;L)'!AF81</f>
        <v>0</v>
      </c>
      <c r="AF95" s="253">
        <f>'2.) Profit &amp; loss (P&amp;L)'!AG81</f>
        <v>0</v>
      </c>
      <c r="AG95" s="253">
        <f>'2.) Profit &amp; loss (P&amp;L)'!AH81</f>
        <v>0</v>
      </c>
      <c r="AH95" s="253">
        <f>'2.) Profit &amp; loss (P&amp;L)'!AI81</f>
        <v>0</v>
      </c>
      <c r="AI95" s="253">
        <f>'2.) Profit &amp; loss (P&amp;L)'!AJ81</f>
        <v>0</v>
      </c>
      <c r="AJ95" s="253">
        <f>'2.) Profit &amp; loss (P&amp;L)'!AK81</f>
        <v>0</v>
      </c>
      <c r="AK95" s="253">
        <f>'2.) Profit &amp; loss (P&amp;L)'!AL81</f>
        <v>0</v>
      </c>
      <c r="AL95" s="253">
        <f>'2.) Profit &amp; loss (P&amp;L)'!AM81</f>
        <v>0</v>
      </c>
      <c r="AM95" s="253">
        <f>'2.) Profit &amp; loss (P&amp;L)'!AN81</f>
        <v>0</v>
      </c>
      <c r="AN95" s="253">
        <f>'2.) Profit &amp; loss (P&amp;L)'!AO81</f>
        <v>0</v>
      </c>
      <c r="AO95" s="253">
        <f>'2.) Profit &amp; loss (P&amp;L)'!AP81</f>
        <v>0</v>
      </c>
      <c r="AP95" s="304">
        <f>'2.) Profit &amp; loss (P&amp;L)'!AQ81</f>
        <v>0</v>
      </c>
    </row>
    <row r="96" spans="2:42" s="64" customFormat="1" hidden="1" outlineLevel="1" x14ac:dyDescent="0.2">
      <c r="B96" s="297" t="str">
        <f>'2.) Profit &amp; loss (P&amp;L)'!B82</f>
        <v>Product costs</v>
      </c>
      <c r="C96" s="365"/>
      <c r="D96" s="346"/>
      <c r="E96" s="346"/>
      <c r="F96" s="346"/>
      <c r="G96" s="346"/>
      <c r="H96" s="346"/>
      <c r="I96" s="346"/>
      <c r="J96" s="346"/>
      <c r="K96" s="346"/>
      <c r="L96" s="346"/>
      <c r="M96" s="346"/>
      <c r="N96" s="346"/>
      <c r="O96" s="347"/>
      <c r="P96" s="63"/>
      <c r="Q96" s="345"/>
      <c r="R96" s="346"/>
      <c r="S96" s="346"/>
      <c r="T96" s="346"/>
      <c r="U96" s="346"/>
      <c r="V96" s="346"/>
      <c r="W96" s="346"/>
      <c r="X96" s="346"/>
      <c r="Y96" s="346"/>
      <c r="Z96" s="346"/>
      <c r="AA96" s="346"/>
      <c r="AB96" s="347"/>
      <c r="AC96" s="63"/>
      <c r="AD96" s="485"/>
      <c r="AE96" s="486"/>
      <c r="AF96" s="486"/>
      <c r="AG96" s="486"/>
      <c r="AH96" s="486"/>
      <c r="AI96" s="486"/>
      <c r="AJ96" s="486"/>
      <c r="AK96" s="486"/>
      <c r="AL96" s="486"/>
      <c r="AM96" s="486"/>
      <c r="AN96" s="486"/>
      <c r="AO96" s="487"/>
      <c r="AP96" s="303"/>
    </row>
    <row r="97" spans="2:42" s="64" customFormat="1" hidden="1" outlineLevel="1" x14ac:dyDescent="0.2">
      <c r="B97" s="297">
        <f>'2.) Profit &amp; loss (P&amp;L)'!B83</f>
        <v>0</v>
      </c>
      <c r="C97" s="365" t="str">
        <f>'2.) Profit &amp; loss (P&amp;L)'!C83</f>
        <v>Prototype "BackSound"</v>
      </c>
      <c r="D97" s="261">
        <f>'2.) Profit &amp; loss (P&amp;L)'!E83</f>
        <v>0</v>
      </c>
      <c r="E97" s="253">
        <f>'2.) Profit &amp; loss (P&amp;L)'!F83</f>
        <v>0</v>
      </c>
      <c r="F97" s="253">
        <f>'2.) Profit &amp; loss (P&amp;L)'!G83</f>
        <v>0</v>
      </c>
      <c r="G97" s="253">
        <f>'2.) Profit &amp; loss (P&amp;L)'!H83</f>
        <v>0</v>
      </c>
      <c r="H97" s="253">
        <f>'2.) Profit &amp; loss (P&amp;L)'!I83</f>
        <v>0</v>
      </c>
      <c r="I97" s="253">
        <f>'2.) Profit &amp; loss (P&amp;L)'!J83</f>
        <v>1000</v>
      </c>
      <c r="J97" s="253">
        <f>'2.) Profit &amp; loss (P&amp;L)'!K83</f>
        <v>1000</v>
      </c>
      <c r="K97" s="253">
        <f>'2.) Profit &amp; loss (P&amp;L)'!L83</f>
        <v>1000</v>
      </c>
      <c r="L97" s="253">
        <f>'2.) Profit &amp; loss (P&amp;L)'!M83</f>
        <v>1000</v>
      </c>
      <c r="M97" s="253">
        <f>'2.) Profit &amp; loss (P&amp;L)'!N83</f>
        <v>1000</v>
      </c>
      <c r="N97" s="253">
        <f>'2.) Profit &amp; loss (P&amp;L)'!O83</f>
        <v>0</v>
      </c>
      <c r="O97" s="253">
        <f>'2.) Profit &amp; loss (P&amp;L)'!P83</f>
        <v>0</v>
      </c>
      <c r="P97" s="254">
        <f>'2.) Profit &amp; loss (P&amp;L)'!Q83</f>
        <v>5000</v>
      </c>
      <c r="Q97" s="253">
        <f>'2.) Profit &amp; loss (P&amp;L)'!R83</f>
        <v>0</v>
      </c>
      <c r="R97" s="253">
        <f>'2.) Profit &amp; loss (P&amp;L)'!S83</f>
        <v>0</v>
      </c>
      <c r="S97" s="253">
        <f>'2.) Profit &amp; loss (P&amp;L)'!T83</f>
        <v>0</v>
      </c>
      <c r="T97" s="253">
        <f>'2.) Profit &amp; loss (P&amp;L)'!U83</f>
        <v>0</v>
      </c>
      <c r="U97" s="253">
        <f>'2.) Profit &amp; loss (P&amp;L)'!V83</f>
        <v>0</v>
      </c>
      <c r="V97" s="253">
        <f>'2.) Profit &amp; loss (P&amp;L)'!W83</f>
        <v>0</v>
      </c>
      <c r="W97" s="253">
        <f>'2.) Profit &amp; loss (P&amp;L)'!X83</f>
        <v>0</v>
      </c>
      <c r="X97" s="253">
        <f>'2.) Profit &amp; loss (P&amp;L)'!Y83</f>
        <v>0</v>
      </c>
      <c r="Y97" s="253">
        <f>'2.) Profit &amp; loss (P&amp;L)'!Z83</f>
        <v>0</v>
      </c>
      <c r="Z97" s="253">
        <f>'2.) Profit &amp; loss (P&amp;L)'!AA83</f>
        <v>0</v>
      </c>
      <c r="AA97" s="253">
        <f>'2.) Profit &amp; loss (P&amp;L)'!AB83</f>
        <v>0</v>
      </c>
      <c r="AB97" s="253">
        <f>'2.) Profit &amp; loss (P&amp;L)'!AC83</f>
        <v>0</v>
      </c>
      <c r="AC97" s="254">
        <f>'2.) Profit &amp; loss (P&amp;L)'!AD83</f>
        <v>0</v>
      </c>
      <c r="AD97" s="253">
        <f>'2.) Profit &amp; loss (P&amp;L)'!AE83</f>
        <v>0</v>
      </c>
      <c r="AE97" s="253">
        <f>'2.) Profit &amp; loss (P&amp;L)'!AF83</f>
        <v>0</v>
      </c>
      <c r="AF97" s="253">
        <f>'2.) Profit &amp; loss (P&amp;L)'!AG83</f>
        <v>0</v>
      </c>
      <c r="AG97" s="253">
        <f>'2.) Profit &amp; loss (P&amp;L)'!AH83</f>
        <v>0</v>
      </c>
      <c r="AH97" s="253">
        <f>'2.) Profit &amp; loss (P&amp;L)'!AI83</f>
        <v>0</v>
      </c>
      <c r="AI97" s="253">
        <f>'2.) Profit &amp; loss (P&amp;L)'!AJ83</f>
        <v>0</v>
      </c>
      <c r="AJ97" s="253">
        <f>'2.) Profit &amp; loss (P&amp;L)'!AK83</f>
        <v>0</v>
      </c>
      <c r="AK97" s="253">
        <f>'2.) Profit &amp; loss (P&amp;L)'!AL83</f>
        <v>0</v>
      </c>
      <c r="AL97" s="253">
        <f>'2.) Profit &amp; loss (P&amp;L)'!AM83</f>
        <v>0</v>
      </c>
      <c r="AM97" s="253">
        <f>'2.) Profit &amp; loss (P&amp;L)'!AN83</f>
        <v>0</v>
      </c>
      <c r="AN97" s="253">
        <f>'2.) Profit &amp; loss (P&amp;L)'!AO83</f>
        <v>0</v>
      </c>
      <c r="AO97" s="253">
        <f>'2.) Profit &amp; loss (P&amp;L)'!AP83</f>
        <v>0</v>
      </c>
      <c r="AP97" s="304">
        <f>'2.) Profit &amp; loss (P&amp;L)'!AQ83</f>
        <v>0</v>
      </c>
    </row>
    <row r="98" spans="2:42" s="64" customFormat="1" hidden="1" outlineLevel="1" x14ac:dyDescent="0.2">
      <c r="B98" s="297">
        <f>'2.) Profit &amp; loss (P&amp;L)'!B84</f>
        <v>0</v>
      </c>
      <c r="C98" s="365" t="str">
        <f>'2.) Profit &amp; loss (P&amp;L)'!C84</f>
        <v>Development "BackSound"</v>
      </c>
      <c r="D98" s="261">
        <f>'2.) Profit &amp; loss (P&amp;L)'!E84</f>
        <v>0</v>
      </c>
      <c r="E98" s="253">
        <f>'2.) Profit &amp; loss (P&amp;L)'!F84</f>
        <v>0</v>
      </c>
      <c r="F98" s="253">
        <f>'2.) Profit &amp; loss (P&amp;L)'!G84</f>
        <v>0</v>
      </c>
      <c r="G98" s="253">
        <f>'2.) Profit &amp; loss (P&amp;L)'!H84</f>
        <v>0</v>
      </c>
      <c r="H98" s="253">
        <f>'2.) Profit &amp; loss (P&amp;L)'!I84</f>
        <v>1000</v>
      </c>
      <c r="I98" s="253">
        <f>'2.) Profit &amp; loss (P&amp;L)'!J84</f>
        <v>1000</v>
      </c>
      <c r="J98" s="253">
        <f>'2.) Profit &amp; loss (P&amp;L)'!K84</f>
        <v>1000</v>
      </c>
      <c r="K98" s="253">
        <f>'2.) Profit &amp; loss (P&amp;L)'!L84</f>
        <v>1000</v>
      </c>
      <c r="L98" s="253">
        <f>'2.) Profit &amp; loss (P&amp;L)'!M84</f>
        <v>0</v>
      </c>
      <c r="M98" s="253">
        <f>'2.) Profit &amp; loss (P&amp;L)'!N84</f>
        <v>0</v>
      </c>
      <c r="N98" s="253">
        <f>'2.) Profit &amp; loss (P&amp;L)'!O84</f>
        <v>0</v>
      </c>
      <c r="O98" s="253">
        <f>'2.) Profit &amp; loss (P&amp;L)'!P84</f>
        <v>0</v>
      </c>
      <c r="P98" s="254">
        <f>'2.) Profit &amp; loss (P&amp;L)'!Q84</f>
        <v>4000</v>
      </c>
      <c r="Q98" s="253">
        <f>'2.) Profit &amp; loss (P&amp;L)'!R84</f>
        <v>3000</v>
      </c>
      <c r="R98" s="253">
        <f>'2.) Profit &amp; loss (P&amp;L)'!S84</f>
        <v>1000</v>
      </c>
      <c r="S98" s="253">
        <f>'2.) Profit &amp; loss (P&amp;L)'!T84</f>
        <v>1000</v>
      </c>
      <c r="T98" s="253">
        <f>'2.) Profit &amp; loss (P&amp;L)'!U84</f>
        <v>1000</v>
      </c>
      <c r="U98" s="253">
        <f>'2.) Profit &amp; loss (P&amp;L)'!V84</f>
        <v>0</v>
      </c>
      <c r="V98" s="253">
        <f>'2.) Profit &amp; loss (P&amp;L)'!W84</f>
        <v>500</v>
      </c>
      <c r="W98" s="253">
        <f>'2.) Profit &amp; loss (P&amp;L)'!X84</f>
        <v>0</v>
      </c>
      <c r="X98" s="253">
        <f>'2.) Profit &amp; loss (P&amp;L)'!Y84</f>
        <v>0</v>
      </c>
      <c r="Y98" s="253">
        <f>'2.) Profit &amp; loss (P&amp;L)'!Z84</f>
        <v>0</v>
      </c>
      <c r="Z98" s="253">
        <f>'2.) Profit &amp; loss (P&amp;L)'!AA84</f>
        <v>1000</v>
      </c>
      <c r="AA98" s="253">
        <f>'2.) Profit &amp; loss (P&amp;L)'!AB84</f>
        <v>0</v>
      </c>
      <c r="AB98" s="253">
        <f>'2.) Profit &amp; loss (P&amp;L)'!AC84</f>
        <v>0</v>
      </c>
      <c r="AC98" s="254">
        <f>'2.) Profit &amp; loss (P&amp;L)'!AD84</f>
        <v>7500</v>
      </c>
      <c r="AD98" s="253">
        <f>'2.) Profit &amp; loss (P&amp;L)'!AE84</f>
        <v>1000</v>
      </c>
      <c r="AE98" s="253">
        <f>'2.) Profit &amp; loss (P&amp;L)'!AF84</f>
        <v>0</v>
      </c>
      <c r="AF98" s="253">
        <f>'2.) Profit &amp; loss (P&amp;L)'!AG84</f>
        <v>0</v>
      </c>
      <c r="AG98" s="253">
        <f>'2.) Profit &amp; loss (P&amp;L)'!AH84</f>
        <v>0</v>
      </c>
      <c r="AH98" s="253">
        <f>'2.) Profit &amp; loss (P&amp;L)'!AI84</f>
        <v>0</v>
      </c>
      <c r="AI98" s="253">
        <f>'2.) Profit &amp; loss (P&amp;L)'!AJ84</f>
        <v>0</v>
      </c>
      <c r="AJ98" s="253">
        <f>'2.) Profit &amp; loss (P&amp;L)'!AK84</f>
        <v>0</v>
      </c>
      <c r="AK98" s="253">
        <f>'2.) Profit &amp; loss (P&amp;L)'!AL84</f>
        <v>500</v>
      </c>
      <c r="AL98" s="253">
        <f>'2.) Profit &amp; loss (P&amp;L)'!AM84</f>
        <v>0</v>
      </c>
      <c r="AM98" s="253">
        <f>'2.) Profit &amp; loss (P&amp;L)'!AN84</f>
        <v>0</v>
      </c>
      <c r="AN98" s="253">
        <f>'2.) Profit &amp; loss (P&amp;L)'!AO84</f>
        <v>0</v>
      </c>
      <c r="AO98" s="253">
        <f>'2.) Profit &amp; loss (P&amp;L)'!AP84</f>
        <v>0</v>
      </c>
      <c r="AP98" s="304">
        <f>'2.) Profit &amp; loss (P&amp;L)'!AQ84</f>
        <v>1500</v>
      </c>
    </row>
    <row r="99" spans="2:42" s="64" customFormat="1" hidden="1" outlineLevel="1" x14ac:dyDescent="0.2">
      <c r="B99" s="297">
        <f>'2.) Profit &amp; loss (P&amp;L)'!B85</f>
        <v>0</v>
      </c>
      <c r="C99" s="365" t="str">
        <f>'2.) Profit &amp; loss (P&amp;L)'!C85</f>
        <v>Design "BackSound"</v>
      </c>
      <c r="D99" s="261">
        <f>'2.) Profit &amp; loss (P&amp;L)'!E85</f>
        <v>0</v>
      </c>
      <c r="E99" s="253">
        <f>'2.) Profit &amp; loss (P&amp;L)'!F85</f>
        <v>500</v>
      </c>
      <c r="F99" s="253">
        <f>'2.) Profit &amp; loss (P&amp;L)'!G85</f>
        <v>500</v>
      </c>
      <c r="G99" s="253">
        <f>'2.) Profit &amp; loss (P&amp;L)'!H85</f>
        <v>500</v>
      </c>
      <c r="H99" s="253">
        <f>'2.) Profit &amp; loss (P&amp;L)'!I85</f>
        <v>500</v>
      </c>
      <c r="I99" s="253">
        <f>'2.) Profit &amp; loss (P&amp;L)'!J85</f>
        <v>0</v>
      </c>
      <c r="J99" s="253">
        <f>'2.) Profit &amp; loss (P&amp;L)'!K85</f>
        <v>0</v>
      </c>
      <c r="K99" s="253">
        <f>'2.) Profit &amp; loss (P&amp;L)'!L85</f>
        <v>0</v>
      </c>
      <c r="L99" s="253">
        <f>'2.) Profit &amp; loss (P&amp;L)'!M85</f>
        <v>0</v>
      </c>
      <c r="M99" s="253">
        <f>'2.) Profit &amp; loss (P&amp;L)'!N85</f>
        <v>0</v>
      </c>
      <c r="N99" s="253">
        <f>'2.) Profit &amp; loss (P&amp;L)'!O85</f>
        <v>0</v>
      </c>
      <c r="O99" s="253">
        <f>'2.) Profit &amp; loss (P&amp;L)'!P85</f>
        <v>0</v>
      </c>
      <c r="P99" s="254">
        <f>'2.) Profit &amp; loss (P&amp;L)'!Q85</f>
        <v>2000</v>
      </c>
      <c r="Q99" s="253">
        <f>'2.) Profit &amp; loss (P&amp;L)'!R85</f>
        <v>1000</v>
      </c>
      <c r="R99" s="253">
        <f>'2.) Profit &amp; loss (P&amp;L)'!S85</f>
        <v>1000</v>
      </c>
      <c r="S99" s="253">
        <f>'2.) Profit &amp; loss (P&amp;L)'!T85</f>
        <v>0</v>
      </c>
      <c r="T99" s="253">
        <f>'2.) Profit &amp; loss (P&amp;L)'!U85</f>
        <v>0</v>
      </c>
      <c r="U99" s="253">
        <f>'2.) Profit &amp; loss (P&amp;L)'!V85</f>
        <v>0</v>
      </c>
      <c r="V99" s="253">
        <f>'2.) Profit &amp; loss (P&amp;L)'!W85</f>
        <v>0</v>
      </c>
      <c r="W99" s="253">
        <f>'2.) Profit &amp; loss (P&amp;L)'!X85</f>
        <v>0</v>
      </c>
      <c r="X99" s="253">
        <f>'2.) Profit &amp; loss (P&amp;L)'!Y85</f>
        <v>1000</v>
      </c>
      <c r="Y99" s="253">
        <f>'2.) Profit &amp; loss (P&amp;L)'!Z85</f>
        <v>0</v>
      </c>
      <c r="Z99" s="253">
        <f>'2.) Profit &amp; loss (P&amp;L)'!AA85</f>
        <v>1000</v>
      </c>
      <c r="AA99" s="253">
        <f>'2.) Profit &amp; loss (P&amp;L)'!AB85</f>
        <v>0</v>
      </c>
      <c r="AB99" s="253">
        <f>'2.) Profit &amp; loss (P&amp;L)'!AC85</f>
        <v>0</v>
      </c>
      <c r="AC99" s="254">
        <f>'2.) Profit &amp; loss (P&amp;L)'!AD85</f>
        <v>4000</v>
      </c>
      <c r="AD99" s="253">
        <f>'2.) Profit &amp; loss (P&amp;L)'!AE85</f>
        <v>250</v>
      </c>
      <c r="AE99" s="253">
        <f>'2.) Profit &amp; loss (P&amp;L)'!AF85</f>
        <v>0</v>
      </c>
      <c r="AF99" s="253">
        <f>'2.) Profit &amp; loss (P&amp;L)'!AG85</f>
        <v>0</v>
      </c>
      <c r="AG99" s="253">
        <f>'2.) Profit &amp; loss (P&amp;L)'!AH85</f>
        <v>0</v>
      </c>
      <c r="AH99" s="253">
        <f>'2.) Profit &amp; loss (P&amp;L)'!AI85</f>
        <v>0</v>
      </c>
      <c r="AI99" s="253">
        <f>'2.) Profit &amp; loss (P&amp;L)'!AJ85</f>
        <v>0</v>
      </c>
      <c r="AJ99" s="253">
        <f>'2.) Profit &amp; loss (P&amp;L)'!AK85</f>
        <v>0</v>
      </c>
      <c r="AK99" s="253">
        <f>'2.) Profit &amp; loss (P&amp;L)'!AL85</f>
        <v>500</v>
      </c>
      <c r="AL99" s="253">
        <f>'2.) Profit &amp; loss (P&amp;L)'!AM85</f>
        <v>0</v>
      </c>
      <c r="AM99" s="253">
        <f>'2.) Profit &amp; loss (P&amp;L)'!AN85</f>
        <v>0</v>
      </c>
      <c r="AN99" s="253">
        <f>'2.) Profit &amp; loss (P&amp;L)'!AO85</f>
        <v>0</v>
      </c>
      <c r="AO99" s="253">
        <f>'2.) Profit &amp; loss (P&amp;L)'!AP85</f>
        <v>0</v>
      </c>
      <c r="AP99" s="304">
        <f>'2.) Profit &amp; loss (P&amp;L)'!AQ85</f>
        <v>750</v>
      </c>
    </row>
    <row r="100" spans="2:42" s="64" customFormat="1" hidden="1" outlineLevel="1" x14ac:dyDescent="0.2">
      <c r="B100" s="297" t="str">
        <f>'2.) Profit &amp; loss (P&amp;L)'!B86</f>
        <v>Business equipment</v>
      </c>
      <c r="C100" s="365"/>
      <c r="D100" s="346"/>
      <c r="E100" s="346"/>
      <c r="F100" s="346"/>
      <c r="G100" s="346"/>
      <c r="H100" s="346"/>
      <c r="I100" s="346"/>
      <c r="J100" s="346"/>
      <c r="K100" s="346"/>
      <c r="L100" s="346"/>
      <c r="M100" s="346"/>
      <c r="N100" s="346"/>
      <c r="O100" s="347"/>
      <c r="P100" s="63"/>
      <c r="Q100" s="345"/>
      <c r="R100" s="346"/>
      <c r="S100" s="346"/>
      <c r="T100" s="346"/>
      <c r="U100" s="346"/>
      <c r="V100" s="346"/>
      <c r="W100" s="346"/>
      <c r="X100" s="346"/>
      <c r="Y100" s="346"/>
      <c r="Z100" s="346"/>
      <c r="AA100" s="346"/>
      <c r="AB100" s="347"/>
      <c r="AC100" s="63"/>
      <c r="AD100" s="485"/>
      <c r="AE100" s="486"/>
      <c r="AF100" s="486"/>
      <c r="AG100" s="486"/>
      <c r="AH100" s="486"/>
      <c r="AI100" s="486"/>
      <c r="AJ100" s="486"/>
      <c r="AK100" s="486"/>
      <c r="AL100" s="486"/>
      <c r="AM100" s="486"/>
      <c r="AN100" s="486"/>
      <c r="AO100" s="487"/>
      <c r="AP100" s="303"/>
    </row>
    <row r="101" spans="2:42" s="64" customFormat="1" hidden="1" outlineLevel="1" x14ac:dyDescent="0.2">
      <c r="B101" s="297">
        <f>'2.) Profit &amp; loss (P&amp;L)'!B87</f>
        <v>0</v>
      </c>
      <c r="C101" s="365" t="str">
        <f>'2.) Profit &amp; loss (P&amp;L)'!C87</f>
        <v>Office furniture</v>
      </c>
      <c r="D101" s="261">
        <f>'2.) Profit &amp; loss (P&amp;L)'!E87</f>
        <v>2000</v>
      </c>
      <c r="E101" s="253">
        <f>'2.) Profit &amp; loss (P&amp;L)'!F87</f>
        <v>0</v>
      </c>
      <c r="F101" s="253">
        <f>'2.) Profit &amp; loss (P&amp;L)'!G87</f>
        <v>0</v>
      </c>
      <c r="G101" s="253">
        <f>'2.) Profit &amp; loss (P&amp;L)'!H87</f>
        <v>0</v>
      </c>
      <c r="H101" s="253">
        <f>'2.) Profit &amp; loss (P&amp;L)'!I87</f>
        <v>0</v>
      </c>
      <c r="I101" s="253">
        <f>'2.) Profit &amp; loss (P&amp;L)'!J87</f>
        <v>0</v>
      </c>
      <c r="J101" s="253">
        <f>'2.) Profit &amp; loss (P&amp;L)'!K87</f>
        <v>0</v>
      </c>
      <c r="K101" s="253">
        <f>'2.) Profit &amp; loss (P&amp;L)'!L87</f>
        <v>0</v>
      </c>
      <c r="L101" s="253">
        <f>'2.) Profit &amp; loss (P&amp;L)'!M87</f>
        <v>0</v>
      </c>
      <c r="M101" s="253">
        <f>'2.) Profit &amp; loss (P&amp;L)'!N87</f>
        <v>0</v>
      </c>
      <c r="N101" s="253">
        <f>'2.) Profit &amp; loss (P&amp;L)'!O87</f>
        <v>0</v>
      </c>
      <c r="O101" s="253">
        <f>'2.) Profit &amp; loss (P&amp;L)'!P87</f>
        <v>0</v>
      </c>
      <c r="P101" s="254">
        <f>'2.) Profit &amp; loss (P&amp;L)'!Q87</f>
        <v>2000</v>
      </c>
      <c r="Q101" s="253">
        <f>'2.) Profit &amp; loss (P&amp;L)'!R87</f>
        <v>0</v>
      </c>
      <c r="R101" s="253">
        <f>'2.) Profit &amp; loss (P&amp;L)'!S87</f>
        <v>0</v>
      </c>
      <c r="S101" s="253">
        <f>'2.) Profit &amp; loss (P&amp;L)'!T87</f>
        <v>1000</v>
      </c>
      <c r="T101" s="253">
        <f>'2.) Profit &amp; loss (P&amp;L)'!U87</f>
        <v>0</v>
      </c>
      <c r="U101" s="253">
        <f>'2.) Profit &amp; loss (P&amp;L)'!V87</f>
        <v>0</v>
      </c>
      <c r="V101" s="253">
        <f>'2.) Profit &amp; loss (P&amp;L)'!W87</f>
        <v>0</v>
      </c>
      <c r="W101" s="253">
        <f>'2.) Profit &amp; loss (P&amp;L)'!X87</f>
        <v>0</v>
      </c>
      <c r="X101" s="253">
        <f>'2.) Profit &amp; loss (P&amp;L)'!Y87</f>
        <v>0</v>
      </c>
      <c r="Y101" s="253">
        <f>'2.) Profit &amp; loss (P&amp;L)'!Z87</f>
        <v>0</v>
      </c>
      <c r="Z101" s="253">
        <f>'2.) Profit &amp; loss (P&amp;L)'!AA87</f>
        <v>0</v>
      </c>
      <c r="AA101" s="253">
        <f>'2.) Profit &amp; loss (P&amp;L)'!AB87</f>
        <v>0</v>
      </c>
      <c r="AB101" s="253">
        <f>'2.) Profit &amp; loss (P&amp;L)'!AC87</f>
        <v>0</v>
      </c>
      <c r="AC101" s="254">
        <f>'2.) Profit &amp; loss (P&amp;L)'!AD87</f>
        <v>1000</v>
      </c>
      <c r="AD101" s="253">
        <f>'2.) Profit &amp; loss (P&amp;L)'!AE87</f>
        <v>1000</v>
      </c>
      <c r="AE101" s="253">
        <f>'2.) Profit &amp; loss (P&amp;L)'!AF87</f>
        <v>0</v>
      </c>
      <c r="AF101" s="253">
        <f>'2.) Profit &amp; loss (P&amp;L)'!AG87</f>
        <v>0</v>
      </c>
      <c r="AG101" s="253">
        <f>'2.) Profit &amp; loss (P&amp;L)'!AH87</f>
        <v>0</v>
      </c>
      <c r="AH101" s="253">
        <f>'2.) Profit &amp; loss (P&amp;L)'!AI87</f>
        <v>0</v>
      </c>
      <c r="AI101" s="253">
        <f>'2.) Profit &amp; loss (P&amp;L)'!AJ87</f>
        <v>0</v>
      </c>
      <c r="AJ101" s="253">
        <f>'2.) Profit &amp; loss (P&amp;L)'!AK87</f>
        <v>0</v>
      </c>
      <c r="AK101" s="253">
        <f>'2.) Profit &amp; loss (P&amp;L)'!AL87</f>
        <v>0</v>
      </c>
      <c r="AL101" s="253">
        <f>'2.) Profit &amp; loss (P&amp;L)'!AM87</f>
        <v>0</v>
      </c>
      <c r="AM101" s="253">
        <f>'2.) Profit &amp; loss (P&amp;L)'!AN87</f>
        <v>0</v>
      </c>
      <c r="AN101" s="253">
        <f>'2.) Profit &amp; loss (P&amp;L)'!AO87</f>
        <v>0</v>
      </c>
      <c r="AO101" s="253">
        <f>'2.) Profit &amp; loss (P&amp;L)'!AP87</f>
        <v>0</v>
      </c>
      <c r="AP101" s="304">
        <f>'2.) Profit &amp; loss (P&amp;L)'!AQ87</f>
        <v>1000</v>
      </c>
    </row>
    <row r="102" spans="2:42" s="64" customFormat="1" hidden="1" outlineLevel="1" x14ac:dyDescent="0.2">
      <c r="B102" s="297">
        <f>'2.) Profit &amp; loss (P&amp;L)'!B88</f>
        <v>0</v>
      </c>
      <c r="C102" s="365" t="str">
        <f>'2.) Profit &amp; loss (P&amp;L)'!C88</f>
        <v>PC, printer, telephone, DSL, etc.</v>
      </c>
      <c r="D102" s="261">
        <f>'2.) Profit &amp; loss (P&amp;L)'!E88</f>
        <v>800</v>
      </c>
      <c r="E102" s="253">
        <f>'2.) Profit &amp; loss (P&amp;L)'!F88</f>
        <v>0</v>
      </c>
      <c r="F102" s="253">
        <f>'2.) Profit &amp; loss (P&amp;L)'!G88</f>
        <v>0</v>
      </c>
      <c r="G102" s="253">
        <f>'2.) Profit &amp; loss (P&amp;L)'!H88</f>
        <v>0</v>
      </c>
      <c r="H102" s="253">
        <f>'2.) Profit &amp; loss (P&amp;L)'!I88</f>
        <v>0</v>
      </c>
      <c r="I102" s="253">
        <f>'2.) Profit &amp; loss (P&amp;L)'!J88</f>
        <v>0</v>
      </c>
      <c r="J102" s="253">
        <f>'2.) Profit &amp; loss (P&amp;L)'!K88</f>
        <v>0</v>
      </c>
      <c r="K102" s="253">
        <f>'2.) Profit &amp; loss (P&amp;L)'!L88</f>
        <v>0</v>
      </c>
      <c r="L102" s="253">
        <f>'2.) Profit &amp; loss (P&amp;L)'!M88</f>
        <v>0</v>
      </c>
      <c r="M102" s="253">
        <f>'2.) Profit &amp; loss (P&amp;L)'!N88</f>
        <v>0</v>
      </c>
      <c r="N102" s="253">
        <f>'2.) Profit &amp; loss (P&amp;L)'!O88</f>
        <v>0</v>
      </c>
      <c r="O102" s="253">
        <f>'2.) Profit &amp; loss (P&amp;L)'!P88</f>
        <v>0</v>
      </c>
      <c r="P102" s="254">
        <f>'2.) Profit &amp; loss (P&amp;L)'!Q88</f>
        <v>800</v>
      </c>
      <c r="Q102" s="253">
        <f>'2.) Profit &amp; loss (P&amp;L)'!R88</f>
        <v>0</v>
      </c>
      <c r="R102" s="253">
        <f>'2.) Profit &amp; loss (P&amp;L)'!S88</f>
        <v>0</v>
      </c>
      <c r="S102" s="253">
        <f>'2.) Profit &amp; loss (P&amp;L)'!T88</f>
        <v>3000</v>
      </c>
      <c r="T102" s="253">
        <f>'2.) Profit &amp; loss (P&amp;L)'!U88</f>
        <v>0</v>
      </c>
      <c r="U102" s="253">
        <f>'2.) Profit &amp; loss (P&amp;L)'!V88</f>
        <v>0</v>
      </c>
      <c r="V102" s="253">
        <f>'2.) Profit &amp; loss (P&amp;L)'!W88</f>
        <v>0</v>
      </c>
      <c r="W102" s="253">
        <f>'2.) Profit &amp; loss (P&amp;L)'!X88</f>
        <v>0</v>
      </c>
      <c r="X102" s="253">
        <f>'2.) Profit &amp; loss (P&amp;L)'!Y88</f>
        <v>0</v>
      </c>
      <c r="Y102" s="253">
        <f>'2.) Profit &amp; loss (P&amp;L)'!Z88</f>
        <v>0</v>
      </c>
      <c r="Z102" s="253">
        <f>'2.) Profit &amp; loss (P&amp;L)'!AA88</f>
        <v>0</v>
      </c>
      <c r="AA102" s="253">
        <f>'2.) Profit &amp; loss (P&amp;L)'!AB88</f>
        <v>0</v>
      </c>
      <c r="AB102" s="253">
        <f>'2.) Profit &amp; loss (P&amp;L)'!AC88</f>
        <v>0</v>
      </c>
      <c r="AC102" s="254">
        <f>'2.) Profit &amp; loss (P&amp;L)'!AD88</f>
        <v>3000</v>
      </c>
      <c r="AD102" s="253">
        <f>'2.) Profit &amp; loss (P&amp;L)'!AE88</f>
        <v>2000</v>
      </c>
      <c r="AE102" s="253">
        <f>'2.) Profit &amp; loss (P&amp;L)'!AF88</f>
        <v>0</v>
      </c>
      <c r="AF102" s="253">
        <f>'2.) Profit &amp; loss (P&amp;L)'!AG88</f>
        <v>0</v>
      </c>
      <c r="AG102" s="253">
        <f>'2.) Profit &amp; loss (P&amp;L)'!AH88</f>
        <v>0</v>
      </c>
      <c r="AH102" s="253">
        <f>'2.) Profit &amp; loss (P&amp;L)'!AI88</f>
        <v>0</v>
      </c>
      <c r="AI102" s="253">
        <f>'2.) Profit &amp; loss (P&amp;L)'!AJ88</f>
        <v>0</v>
      </c>
      <c r="AJ102" s="253">
        <f>'2.) Profit &amp; loss (P&amp;L)'!AK88</f>
        <v>0</v>
      </c>
      <c r="AK102" s="253">
        <f>'2.) Profit &amp; loss (P&amp;L)'!AL88</f>
        <v>0</v>
      </c>
      <c r="AL102" s="253">
        <f>'2.) Profit &amp; loss (P&amp;L)'!AM88</f>
        <v>0</v>
      </c>
      <c r="AM102" s="253">
        <f>'2.) Profit &amp; loss (P&amp;L)'!AN88</f>
        <v>0</v>
      </c>
      <c r="AN102" s="253">
        <f>'2.) Profit &amp; loss (P&amp;L)'!AO88</f>
        <v>0</v>
      </c>
      <c r="AO102" s="253">
        <f>'2.) Profit &amp; loss (P&amp;L)'!AP88</f>
        <v>0</v>
      </c>
      <c r="AP102" s="304">
        <f>'2.) Profit &amp; loss (P&amp;L)'!AQ88</f>
        <v>2000</v>
      </c>
    </row>
    <row r="103" spans="2:42" s="64" customFormat="1" hidden="1" outlineLevel="1" x14ac:dyDescent="0.2">
      <c r="B103" s="297">
        <f>'2.) Profit &amp; loss (P&amp;L)'!B89</f>
        <v>0</v>
      </c>
      <c r="C103" s="365" t="str">
        <f>'2.) Profit &amp; loss (P&amp;L)'!C89</f>
        <v>Cash register and cash balance</v>
      </c>
      <c r="D103" s="261">
        <f>'2.) Profit &amp; loss (P&amp;L)'!E89</f>
        <v>200</v>
      </c>
      <c r="E103" s="253">
        <f>'2.) Profit &amp; loss (P&amp;L)'!F89</f>
        <v>0</v>
      </c>
      <c r="F103" s="253">
        <f>'2.) Profit &amp; loss (P&amp;L)'!G89</f>
        <v>0</v>
      </c>
      <c r="G103" s="253">
        <f>'2.) Profit &amp; loss (P&amp;L)'!H89</f>
        <v>0</v>
      </c>
      <c r="H103" s="253">
        <f>'2.) Profit &amp; loss (P&amp;L)'!I89</f>
        <v>0</v>
      </c>
      <c r="I103" s="253">
        <f>'2.) Profit &amp; loss (P&amp;L)'!J89</f>
        <v>0</v>
      </c>
      <c r="J103" s="253">
        <f>'2.) Profit &amp; loss (P&amp;L)'!K89</f>
        <v>0</v>
      </c>
      <c r="K103" s="253">
        <f>'2.) Profit &amp; loss (P&amp;L)'!L89</f>
        <v>0</v>
      </c>
      <c r="L103" s="253">
        <f>'2.) Profit &amp; loss (P&amp;L)'!M89</f>
        <v>0</v>
      </c>
      <c r="M103" s="253">
        <f>'2.) Profit &amp; loss (P&amp;L)'!N89</f>
        <v>0</v>
      </c>
      <c r="N103" s="253">
        <f>'2.) Profit &amp; loss (P&amp;L)'!O89</f>
        <v>0</v>
      </c>
      <c r="O103" s="253">
        <f>'2.) Profit &amp; loss (P&amp;L)'!P89</f>
        <v>0</v>
      </c>
      <c r="P103" s="254">
        <f>'2.) Profit &amp; loss (P&amp;L)'!Q89</f>
        <v>200</v>
      </c>
      <c r="Q103" s="253">
        <f>'2.) Profit &amp; loss (P&amp;L)'!R89</f>
        <v>0</v>
      </c>
      <c r="R103" s="253">
        <f>'2.) Profit &amp; loss (P&amp;L)'!S89</f>
        <v>0</v>
      </c>
      <c r="S103" s="253">
        <f>'2.) Profit &amp; loss (P&amp;L)'!T89</f>
        <v>0</v>
      </c>
      <c r="T103" s="253">
        <f>'2.) Profit &amp; loss (P&amp;L)'!U89</f>
        <v>0</v>
      </c>
      <c r="U103" s="253">
        <f>'2.) Profit &amp; loss (P&amp;L)'!V89</f>
        <v>0</v>
      </c>
      <c r="V103" s="253">
        <f>'2.) Profit &amp; loss (P&amp;L)'!W89</f>
        <v>0</v>
      </c>
      <c r="W103" s="253">
        <f>'2.) Profit &amp; loss (P&amp;L)'!X89</f>
        <v>0</v>
      </c>
      <c r="X103" s="253">
        <f>'2.) Profit &amp; loss (P&amp;L)'!Y89</f>
        <v>0</v>
      </c>
      <c r="Y103" s="253">
        <f>'2.) Profit &amp; loss (P&amp;L)'!Z89</f>
        <v>0</v>
      </c>
      <c r="Z103" s="253">
        <f>'2.) Profit &amp; loss (P&amp;L)'!AA89</f>
        <v>0</v>
      </c>
      <c r="AA103" s="253">
        <f>'2.) Profit &amp; loss (P&amp;L)'!AB89</f>
        <v>0</v>
      </c>
      <c r="AB103" s="253">
        <f>'2.) Profit &amp; loss (P&amp;L)'!AC89</f>
        <v>0</v>
      </c>
      <c r="AC103" s="254">
        <f>'2.) Profit &amp; loss (P&amp;L)'!AD89</f>
        <v>0</v>
      </c>
      <c r="AD103" s="253">
        <f>'2.) Profit &amp; loss (P&amp;L)'!AE89</f>
        <v>0</v>
      </c>
      <c r="AE103" s="253">
        <f>'2.) Profit &amp; loss (P&amp;L)'!AF89</f>
        <v>0</v>
      </c>
      <c r="AF103" s="253">
        <f>'2.) Profit &amp; loss (P&amp;L)'!AG89</f>
        <v>0</v>
      </c>
      <c r="AG103" s="253">
        <f>'2.) Profit &amp; loss (P&amp;L)'!AH89</f>
        <v>0</v>
      </c>
      <c r="AH103" s="253">
        <f>'2.) Profit &amp; loss (P&amp;L)'!AI89</f>
        <v>0</v>
      </c>
      <c r="AI103" s="253">
        <f>'2.) Profit &amp; loss (P&amp;L)'!AJ89</f>
        <v>0</v>
      </c>
      <c r="AJ103" s="253">
        <f>'2.) Profit &amp; loss (P&amp;L)'!AK89</f>
        <v>0</v>
      </c>
      <c r="AK103" s="253">
        <f>'2.) Profit &amp; loss (P&amp;L)'!AL89</f>
        <v>0</v>
      </c>
      <c r="AL103" s="253">
        <f>'2.) Profit &amp; loss (P&amp;L)'!AM89</f>
        <v>0</v>
      </c>
      <c r="AM103" s="253">
        <f>'2.) Profit &amp; loss (P&amp;L)'!AN89</f>
        <v>0</v>
      </c>
      <c r="AN103" s="253">
        <f>'2.) Profit &amp; loss (P&amp;L)'!AO89</f>
        <v>0</v>
      </c>
      <c r="AO103" s="253">
        <f>'2.) Profit &amp; loss (P&amp;L)'!AP89</f>
        <v>0</v>
      </c>
      <c r="AP103" s="304">
        <f>'2.) Profit &amp; loss (P&amp;L)'!AQ89</f>
        <v>0</v>
      </c>
    </row>
    <row r="104" spans="2:42" s="64" customFormat="1" hidden="1" outlineLevel="1" x14ac:dyDescent="0.2">
      <c r="B104" s="297">
        <f>'2.) Profit &amp; loss (P&amp;L)'!B90</f>
        <v>0</v>
      </c>
      <c r="C104" s="365" t="str">
        <f>'2.) Profit &amp; loss (P&amp;L)'!C90</f>
        <v>Software</v>
      </c>
      <c r="D104" s="261">
        <f>'2.) Profit &amp; loss (P&amp;L)'!E90</f>
        <v>600</v>
      </c>
      <c r="E104" s="253">
        <f>'2.) Profit &amp; loss (P&amp;L)'!F90</f>
        <v>0</v>
      </c>
      <c r="F104" s="253">
        <f>'2.) Profit &amp; loss (P&amp;L)'!G90</f>
        <v>0</v>
      </c>
      <c r="G104" s="253">
        <f>'2.) Profit &amp; loss (P&amp;L)'!H90</f>
        <v>0</v>
      </c>
      <c r="H104" s="253">
        <f>'2.) Profit &amp; loss (P&amp;L)'!I90</f>
        <v>0</v>
      </c>
      <c r="I104" s="253">
        <f>'2.) Profit &amp; loss (P&amp;L)'!J90</f>
        <v>0</v>
      </c>
      <c r="J104" s="253">
        <f>'2.) Profit &amp; loss (P&amp;L)'!K90</f>
        <v>0</v>
      </c>
      <c r="K104" s="253">
        <f>'2.) Profit &amp; loss (P&amp;L)'!L90</f>
        <v>0</v>
      </c>
      <c r="L104" s="253">
        <f>'2.) Profit &amp; loss (P&amp;L)'!M90</f>
        <v>0</v>
      </c>
      <c r="M104" s="253">
        <f>'2.) Profit &amp; loss (P&amp;L)'!N90</f>
        <v>0</v>
      </c>
      <c r="N104" s="253">
        <f>'2.) Profit &amp; loss (P&amp;L)'!O90</f>
        <v>0</v>
      </c>
      <c r="O104" s="253">
        <f>'2.) Profit &amp; loss (P&amp;L)'!P90</f>
        <v>0</v>
      </c>
      <c r="P104" s="254">
        <f>'2.) Profit &amp; loss (P&amp;L)'!Q90</f>
        <v>600</v>
      </c>
      <c r="Q104" s="253">
        <f>'2.) Profit &amp; loss (P&amp;L)'!R90</f>
        <v>0</v>
      </c>
      <c r="R104" s="253">
        <f>'2.) Profit &amp; loss (P&amp;L)'!S90</f>
        <v>0</v>
      </c>
      <c r="S104" s="253">
        <f>'2.) Profit &amp; loss (P&amp;L)'!T90</f>
        <v>0</v>
      </c>
      <c r="T104" s="253">
        <f>'2.) Profit &amp; loss (P&amp;L)'!U90</f>
        <v>0</v>
      </c>
      <c r="U104" s="253">
        <f>'2.) Profit &amp; loss (P&amp;L)'!V90</f>
        <v>0</v>
      </c>
      <c r="V104" s="253">
        <f>'2.) Profit &amp; loss (P&amp;L)'!W90</f>
        <v>0</v>
      </c>
      <c r="W104" s="253">
        <f>'2.) Profit &amp; loss (P&amp;L)'!X90</f>
        <v>0</v>
      </c>
      <c r="X104" s="253">
        <f>'2.) Profit &amp; loss (P&amp;L)'!Y90</f>
        <v>0</v>
      </c>
      <c r="Y104" s="253">
        <f>'2.) Profit &amp; loss (P&amp;L)'!Z90</f>
        <v>0</v>
      </c>
      <c r="Z104" s="253">
        <f>'2.) Profit &amp; loss (P&amp;L)'!AA90</f>
        <v>0</v>
      </c>
      <c r="AA104" s="253">
        <f>'2.) Profit &amp; loss (P&amp;L)'!AB90</f>
        <v>0</v>
      </c>
      <c r="AB104" s="253">
        <f>'2.) Profit &amp; loss (P&amp;L)'!AC90</f>
        <v>0</v>
      </c>
      <c r="AC104" s="254">
        <f>'2.) Profit &amp; loss (P&amp;L)'!AD90</f>
        <v>0</v>
      </c>
      <c r="AD104" s="253">
        <f>'2.) Profit &amp; loss (P&amp;L)'!AE90</f>
        <v>0</v>
      </c>
      <c r="AE104" s="253">
        <f>'2.) Profit &amp; loss (P&amp;L)'!AF90</f>
        <v>0</v>
      </c>
      <c r="AF104" s="253">
        <f>'2.) Profit &amp; loss (P&amp;L)'!AG90</f>
        <v>0</v>
      </c>
      <c r="AG104" s="253">
        <f>'2.) Profit &amp; loss (P&amp;L)'!AH90</f>
        <v>0</v>
      </c>
      <c r="AH104" s="253">
        <f>'2.) Profit &amp; loss (P&amp;L)'!AI90</f>
        <v>0</v>
      </c>
      <c r="AI104" s="253">
        <f>'2.) Profit &amp; loss (P&amp;L)'!AJ90</f>
        <v>0</v>
      </c>
      <c r="AJ104" s="253">
        <f>'2.) Profit &amp; loss (P&amp;L)'!AK90</f>
        <v>0</v>
      </c>
      <c r="AK104" s="253">
        <f>'2.) Profit &amp; loss (P&amp;L)'!AL90</f>
        <v>0</v>
      </c>
      <c r="AL104" s="253">
        <f>'2.) Profit &amp; loss (P&amp;L)'!AM90</f>
        <v>0</v>
      </c>
      <c r="AM104" s="253">
        <f>'2.) Profit &amp; loss (P&amp;L)'!AN90</f>
        <v>0</v>
      </c>
      <c r="AN104" s="253">
        <f>'2.) Profit &amp; loss (P&amp;L)'!AO90</f>
        <v>0</v>
      </c>
      <c r="AO104" s="253">
        <f>'2.) Profit &amp; loss (P&amp;L)'!AP90</f>
        <v>0</v>
      </c>
      <c r="AP104" s="304">
        <f>'2.) Profit &amp; loss (P&amp;L)'!AQ90</f>
        <v>0</v>
      </c>
    </row>
    <row r="105" spans="2:42" s="64" customFormat="1" hidden="1" outlineLevel="1" x14ac:dyDescent="0.2">
      <c r="B105" s="297">
        <f>'2.) Profit &amp; loss (P&amp;L)'!B91</f>
        <v>0</v>
      </c>
      <c r="C105" s="284" t="str">
        <f>'2.) Profit &amp; loss (P&amp;L)'!C91</f>
        <v>Costs of market development (5)</v>
      </c>
      <c r="D105" s="253">
        <f>'2.) Profit &amp; loss (P&amp;L)'!E91</f>
        <v>300</v>
      </c>
      <c r="E105" s="253">
        <f>'2.) Profit &amp; loss (P&amp;L)'!F91</f>
        <v>0</v>
      </c>
      <c r="F105" s="253">
        <f>'2.) Profit &amp; loss (P&amp;L)'!G91</f>
        <v>0</v>
      </c>
      <c r="G105" s="253">
        <f>'2.) Profit &amp; loss (P&amp;L)'!H91</f>
        <v>0</v>
      </c>
      <c r="H105" s="253">
        <f>'2.) Profit &amp; loss (P&amp;L)'!I91</f>
        <v>0</v>
      </c>
      <c r="I105" s="253">
        <f>'2.) Profit &amp; loss (P&amp;L)'!J91</f>
        <v>0</v>
      </c>
      <c r="J105" s="253">
        <f>'2.) Profit &amp; loss (P&amp;L)'!K91</f>
        <v>0</v>
      </c>
      <c r="K105" s="253">
        <f>'2.) Profit &amp; loss (P&amp;L)'!L91</f>
        <v>0</v>
      </c>
      <c r="L105" s="253">
        <f>'2.) Profit &amp; loss (P&amp;L)'!M91</f>
        <v>0</v>
      </c>
      <c r="M105" s="253">
        <f>'2.) Profit &amp; loss (P&amp;L)'!N91</f>
        <v>0</v>
      </c>
      <c r="N105" s="253">
        <f>'2.) Profit &amp; loss (P&amp;L)'!O91</f>
        <v>0</v>
      </c>
      <c r="O105" s="253">
        <f>'2.) Profit &amp; loss (P&amp;L)'!P91</f>
        <v>0</v>
      </c>
      <c r="P105" s="254">
        <f>'2.) Profit &amp; loss (P&amp;L)'!Q91</f>
        <v>300</v>
      </c>
      <c r="Q105" s="253">
        <f>'2.) Profit &amp; loss (P&amp;L)'!R91</f>
        <v>0</v>
      </c>
      <c r="R105" s="253">
        <f>'2.) Profit &amp; loss (P&amp;L)'!S91</f>
        <v>0</v>
      </c>
      <c r="S105" s="253">
        <f>'2.) Profit &amp; loss (P&amp;L)'!T91</f>
        <v>0</v>
      </c>
      <c r="T105" s="253">
        <f>'2.) Profit &amp; loss (P&amp;L)'!U91</f>
        <v>0</v>
      </c>
      <c r="U105" s="253">
        <f>'2.) Profit &amp; loss (P&amp;L)'!V91</f>
        <v>0</v>
      </c>
      <c r="V105" s="253">
        <f>'2.) Profit &amp; loss (P&amp;L)'!W91</f>
        <v>0</v>
      </c>
      <c r="W105" s="253">
        <f>'2.) Profit &amp; loss (P&amp;L)'!X91</f>
        <v>0</v>
      </c>
      <c r="X105" s="253">
        <f>'2.) Profit &amp; loss (P&amp;L)'!Y91</f>
        <v>0</v>
      </c>
      <c r="Y105" s="253">
        <f>'2.) Profit &amp; loss (P&amp;L)'!Z91</f>
        <v>0</v>
      </c>
      <c r="Z105" s="253">
        <f>'2.) Profit &amp; loss (P&amp;L)'!AA91</f>
        <v>0</v>
      </c>
      <c r="AA105" s="253">
        <f>'2.) Profit &amp; loss (P&amp;L)'!AB91</f>
        <v>0</v>
      </c>
      <c r="AB105" s="253">
        <f>'2.) Profit &amp; loss (P&amp;L)'!AC91</f>
        <v>0</v>
      </c>
      <c r="AC105" s="254">
        <f>'2.) Profit &amp; loss (P&amp;L)'!AD91</f>
        <v>0</v>
      </c>
      <c r="AD105" s="253">
        <f>'2.) Profit &amp; loss (P&amp;L)'!AE91</f>
        <v>0</v>
      </c>
      <c r="AE105" s="253">
        <f>'2.) Profit &amp; loss (P&amp;L)'!AF91</f>
        <v>0</v>
      </c>
      <c r="AF105" s="253">
        <f>'2.) Profit &amp; loss (P&amp;L)'!AG91</f>
        <v>0</v>
      </c>
      <c r="AG105" s="253">
        <f>'2.) Profit &amp; loss (P&amp;L)'!AH91</f>
        <v>0</v>
      </c>
      <c r="AH105" s="253">
        <f>'2.) Profit &amp; loss (P&amp;L)'!AI91</f>
        <v>0</v>
      </c>
      <c r="AI105" s="253">
        <f>'2.) Profit &amp; loss (P&amp;L)'!AJ91</f>
        <v>0</v>
      </c>
      <c r="AJ105" s="253">
        <f>'2.) Profit &amp; loss (P&amp;L)'!AK91</f>
        <v>0</v>
      </c>
      <c r="AK105" s="253">
        <f>'2.) Profit &amp; loss (P&amp;L)'!AL91</f>
        <v>0</v>
      </c>
      <c r="AL105" s="253">
        <f>'2.) Profit &amp; loss (P&amp;L)'!AM91</f>
        <v>0</v>
      </c>
      <c r="AM105" s="253">
        <f>'2.) Profit &amp; loss (P&amp;L)'!AN91</f>
        <v>0</v>
      </c>
      <c r="AN105" s="253">
        <f>'2.) Profit &amp; loss (P&amp;L)'!AO91</f>
        <v>0</v>
      </c>
      <c r="AO105" s="253">
        <f>'2.) Profit &amp; loss (P&amp;L)'!AP91</f>
        <v>0</v>
      </c>
      <c r="AP105" s="304">
        <f>'2.) Profit &amp; loss (P&amp;L)'!AQ91</f>
        <v>0</v>
      </c>
    </row>
    <row r="106" spans="2:42" s="64" customFormat="1" hidden="1" outlineLevel="1" x14ac:dyDescent="0.2">
      <c r="B106" s="295" t="str">
        <f>'2.) Profit &amp; loss (P&amp;L)'!B92</f>
        <v>Depreciation Foundation Investments (12)</v>
      </c>
      <c r="C106" s="286"/>
      <c r="D106" s="345"/>
      <c r="E106" s="346"/>
      <c r="F106" s="346"/>
      <c r="G106" s="346"/>
      <c r="H106" s="346"/>
      <c r="I106" s="346"/>
      <c r="J106" s="346"/>
      <c r="K106" s="346"/>
      <c r="L106" s="346"/>
      <c r="M106" s="346"/>
      <c r="N106" s="346"/>
      <c r="O106" s="347"/>
      <c r="P106" s="63"/>
      <c r="Q106" s="345"/>
      <c r="R106" s="346"/>
      <c r="S106" s="346"/>
      <c r="T106" s="346"/>
      <c r="U106" s="346"/>
      <c r="V106" s="346"/>
      <c r="W106" s="346"/>
      <c r="X106" s="346"/>
      <c r="Y106" s="346"/>
      <c r="Z106" s="346"/>
      <c r="AA106" s="346"/>
      <c r="AB106" s="347"/>
      <c r="AC106" s="63"/>
      <c r="AD106" s="485"/>
      <c r="AE106" s="486"/>
      <c r="AF106" s="486"/>
      <c r="AG106" s="486"/>
      <c r="AH106" s="486"/>
      <c r="AI106" s="486"/>
      <c r="AJ106" s="486"/>
      <c r="AK106" s="486"/>
      <c r="AL106" s="486"/>
      <c r="AM106" s="486"/>
      <c r="AN106" s="486"/>
      <c r="AO106" s="487"/>
      <c r="AP106" s="303"/>
    </row>
    <row r="107" spans="2:42" s="64" customFormat="1" hidden="1" outlineLevel="1" x14ac:dyDescent="0.2">
      <c r="B107" s="297">
        <f>'2.) Profit &amp; loss (P&amp;L)'!B93</f>
        <v>0</v>
      </c>
      <c r="C107" s="284" t="str">
        <f>'2.) Profit &amp; loss (P&amp;L)'!C93</f>
        <v>Production machine "BackSound"</v>
      </c>
      <c r="D107" s="253">
        <f>'2.) Profit &amp; loss (P&amp;L)'!E93</f>
        <v>0</v>
      </c>
      <c r="E107" s="253">
        <f>'2.) Profit &amp; loss (P&amp;L)'!F93</f>
        <v>0</v>
      </c>
      <c r="F107" s="253">
        <f>'2.) Profit &amp; loss (P&amp;L)'!G93</f>
        <v>100</v>
      </c>
      <c r="G107" s="253">
        <f>'2.) Profit &amp; loss (P&amp;L)'!H93</f>
        <v>100</v>
      </c>
      <c r="H107" s="253">
        <f>'2.) Profit &amp; loss (P&amp;L)'!I93</f>
        <v>100</v>
      </c>
      <c r="I107" s="253">
        <f>'2.) Profit &amp; loss (P&amp;L)'!J93</f>
        <v>100</v>
      </c>
      <c r="J107" s="253">
        <f>'2.) Profit &amp; loss (P&amp;L)'!K93</f>
        <v>100</v>
      </c>
      <c r="K107" s="253">
        <f>'2.) Profit &amp; loss (P&amp;L)'!L93</f>
        <v>100</v>
      </c>
      <c r="L107" s="253">
        <f>'2.) Profit &amp; loss (P&amp;L)'!M93</f>
        <v>100</v>
      </c>
      <c r="M107" s="253">
        <f>'2.) Profit &amp; loss (P&amp;L)'!N93</f>
        <v>100</v>
      </c>
      <c r="N107" s="253">
        <f>'2.) Profit &amp; loss (P&amp;L)'!O93</f>
        <v>100</v>
      </c>
      <c r="O107" s="253">
        <f>'2.) Profit &amp; loss (P&amp;L)'!P93</f>
        <v>100</v>
      </c>
      <c r="P107" s="254">
        <f>'2.) Profit &amp; loss (P&amp;L)'!Q93</f>
        <v>1000</v>
      </c>
      <c r="Q107" s="253">
        <f>'2.) Profit &amp; loss (P&amp;L)'!R93</f>
        <v>100</v>
      </c>
      <c r="R107" s="253">
        <f>'2.) Profit &amp; loss (P&amp;L)'!S93</f>
        <v>100</v>
      </c>
      <c r="S107" s="253">
        <f>'2.) Profit &amp; loss (P&amp;L)'!T93</f>
        <v>100</v>
      </c>
      <c r="T107" s="253">
        <f>'2.) Profit &amp; loss (P&amp;L)'!U93</f>
        <v>100</v>
      </c>
      <c r="U107" s="253">
        <f>'2.) Profit &amp; loss (P&amp;L)'!V93</f>
        <v>100</v>
      </c>
      <c r="V107" s="253">
        <f>'2.) Profit &amp; loss (P&amp;L)'!W93</f>
        <v>100</v>
      </c>
      <c r="W107" s="253">
        <f>'2.) Profit &amp; loss (P&amp;L)'!X93</f>
        <v>100</v>
      </c>
      <c r="X107" s="253">
        <f>'2.) Profit &amp; loss (P&amp;L)'!Y93</f>
        <v>100</v>
      </c>
      <c r="Y107" s="253">
        <f>'2.) Profit &amp; loss (P&amp;L)'!Z93</f>
        <v>100</v>
      </c>
      <c r="Z107" s="253">
        <f>'2.) Profit &amp; loss (P&amp;L)'!AA93</f>
        <v>99</v>
      </c>
      <c r="AA107" s="253">
        <f>'2.) Profit &amp; loss (P&amp;L)'!AB93</f>
        <v>0</v>
      </c>
      <c r="AB107" s="253">
        <f>'2.) Profit &amp; loss (P&amp;L)'!AC93</f>
        <v>0</v>
      </c>
      <c r="AC107" s="254">
        <f>'2.) Profit &amp; loss (P&amp;L)'!AD93</f>
        <v>999</v>
      </c>
      <c r="AD107" s="253">
        <f>'2.) Profit &amp; loss (P&amp;L)'!AE93</f>
        <v>0</v>
      </c>
      <c r="AE107" s="253">
        <f>'2.) Profit &amp; loss (P&amp;L)'!AF93</f>
        <v>0</v>
      </c>
      <c r="AF107" s="253">
        <f>'2.) Profit &amp; loss (P&amp;L)'!AG93</f>
        <v>0</v>
      </c>
      <c r="AG107" s="253">
        <f>'2.) Profit &amp; loss (P&amp;L)'!AH93</f>
        <v>0</v>
      </c>
      <c r="AH107" s="253">
        <f>'2.) Profit &amp; loss (P&amp;L)'!AI93</f>
        <v>0</v>
      </c>
      <c r="AI107" s="253">
        <f>'2.) Profit &amp; loss (P&amp;L)'!AJ93</f>
        <v>0</v>
      </c>
      <c r="AJ107" s="253">
        <f>'2.) Profit &amp; loss (P&amp;L)'!AK93</f>
        <v>0</v>
      </c>
      <c r="AK107" s="253">
        <f>'2.) Profit &amp; loss (P&amp;L)'!AL93</f>
        <v>0</v>
      </c>
      <c r="AL107" s="253">
        <f>'2.) Profit &amp; loss (P&amp;L)'!AM93</f>
        <v>0</v>
      </c>
      <c r="AM107" s="253">
        <f>'2.) Profit &amp; loss (P&amp;L)'!AN93</f>
        <v>0</v>
      </c>
      <c r="AN107" s="253">
        <f>'2.) Profit &amp; loss (P&amp;L)'!AO93</f>
        <v>0</v>
      </c>
      <c r="AO107" s="253">
        <f>'2.) Profit &amp; loss (P&amp;L)'!AP93</f>
        <v>0</v>
      </c>
      <c r="AP107" s="304">
        <f>'2.) Profit &amp; loss (P&amp;L)'!AQ93</f>
        <v>0</v>
      </c>
    </row>
    <row r="108" spans="2:42" s="64" customFormat="1" hidden="1" outlineLevel="1" x14ac:dyDescent="0.2">
      <c r="B108" s="297">
        <f>'2.) Profit &amp; loss (P&amp;L)'!B94</f>
        <v>0</v>
      </c>
      <c r="C108" s="284" t="str">
        <f>'2.) Profit &amp; loss (P&amp;L)'!C94</f>
        <v>Packaging machine</v>
      </c>
      <c r="D108" s="253">
        <f>'2.) Profit &amp; loss (P&amp;L)'!E94</f>
        <v>0</v>
      </c>
      <c r="E108" s="253">
        <f>'2.) Profit &amp; loss (P&amp;L)'!F94</f>
        <v>0</v>
      </c>
      <c r="F108" s="253">
        <f>'2.) Profit &amp; loss (P&amp;L)'!G94</f>
        <v>50</v>
      </c>
      <c r="G108" s="253">
        <f>'2.) Profit &amp; loss (P&amp;L)'!H94</f>
        <v>50</v>
      </c>
      <c r="H108" s="253">
        <f>'2.) Profit &amp; loss (P&amp;L)'!I94</f>
        <v>50</v>
      </c>
      <c r="I108" s="253">
        <f>'2.) Profit &amp; loss (P&amp;L)'!J94</f>
        <v>50</v>
      </c>
      <c r="J108" s="253">
        <f>'2.) Profit &amp; loss (P&amp;L)'!K94</f>
        <v>50</v>
      </c>
      <c r="K108" s="253">
        <f>'2.) Profit &amp; loss (P&amp;L)'!L94</f>
        <v>50</v>
      </c>
      <c r="L108" s="253">
        <f>'2.) Profit &amp; loss (P&amp;L)'!M94</f>
        <v>50</v>
      </c>
      <c r="M108" s="253">
        <f>'2.) Profit &amp; loss (P&amp;L)'!N94</f>
        <v>50</v>
      </c>
      <c r="N108" s="253">
        <f>'2.) Profit &amp; loss (P&amp;L)'!O94</f>
        <v>50</v>
      </c>
      <c r="O108" s="253">
        <f>'2.) Profit &amp; loss (P&amp;L)'!P94</f>
        <v>50</v>
      </c>
      <c r="P108" s="254">
        <f>'2.) Profit &amp; loss (P&amp;L)'!Q94</f>
        <v>500</v>
      </c>
      <c r="Q108" s="253">
        <f>'2.) Profit &amp; loss (P&amp;L)'!R94</f>
        <v>50</v>
      </c>
      <c r="R108" s="253">
        <f>'2.) Profit &amp; loss (P&amp;L)'!S94</f>
        <v>50</v>
      </c>
      <c r="S108" s="253">
        <f>'2.) Profit &amp; loss (P&amp;L)'!T94</f>
        <v>50</v>
      </c>
      <c r="T108" s="253">
        <f>'2.) Profit &amp; loss (P&amp;L)'!U94</f>
        <v>50</v>
      </c>
      <c r="U108" s="253">
        <f>'2.) Profit &amp; loss (P&amp;L)'!V94</f>
        <v>50</v>
      </c>
      <c r="V108" s="253">
        <f>'2.) Profit &amp; loss (P&amp;L)'!W94</f>
        <v>50</v>
      </c>
      <c r="W108" s="253">
        <f>'2.) Profit &amp; loss (P&amp;L)'!X94</f>
        <v>50</v>
      </c>
      <c r="X108" s="253">
        <f>'2.) Profit &amp; loss (P&amp;L)'!Y94</f>
        <v>50</v>
      </c>
      <c r="Y108" s="253">
        <f>'2.) Profit &amp; loss (P&amp;L)'!Z94</f>
        <v>50</v>
      </c>
      <c r="Z108" s="253">
        <f>'2.) Profit &amp; loss (P&amp;L)'!AA94</f>
        <v>49</v>
      </c>
      <c r="AA108" s="253">
        <f>'2.) Profit &amp; loss (P&amp;L)'!AB94</f>
        <v>0</v>
      </c>
      <c r="AB108" s="253">
        <f>'2.) Profit &amp; loss (P&amp;L)'!AC94</f>
        <v>0</v>
      </c>
      <c r="AC108" s="254">
        <f>'2.) Profit &amp; loss (P&amp;L)'!AD94</f>
        <v>499</v>
      </c>
      <c r="AD108" s="253">
        <f>'2.) Profit &amp; loss (P&amp;L)'!AE94</f>
        <v>0</v>
      </c>
      <c r="AE108" s="253">
        <f>'2.) Profit &amp; loss (P&amp;L)'!AF94</f>
        <v>0</v>
      </c>
      <c r="AF108" s="253">
        <f>'2.) Profit &amp; loss (P&amp;L)'!AG94</f>
        <v>0</v>
      </c>
      <c r="AG108" s="253">
        <f>'2.) Profit &amp; loss (P&amp;L)'!AH94</f>
        <v>0</v>
      </c>
      <c r="AH108" s="253">
        <f>'2.) Profit &amp; loss (P&amp;L)'!AI94</f>
        <v>0</v>
      </c>
      <c r="AI108" s="253">
        <f>'2.) Profit &amp; loss (P&amp;L)'!AJ94</f>
        <v>0</v>
      </c>
      <c r="AJ108" s="253">
        <f>'2.) Profit &amp; loss (P&amp;L)'!AK94</f>
        <v>0</v>
      </c>
      <c r="AK108" s="253">
        <f>'2.) Profit &amp; loss (P&amp;L)'!AL94</f>
        <v>0</v>
      </c>
      <c r="AL108" s="253">
        <f>'2.) Profit &amp; loss (P&amp;L)'!AM94</f>
        <v>0</v>
      </c>
      <c r="AM108" s="253">
        <f>'2.) Profit &amp; loss (P&amp;L)'!AN94</f>
        <v>0</v>
      </c>
      <c r="AN108" s="253">
        <f>'2.) Profit &amp; loss (P&amp;L)'!AO94</f>
        <v>0</v>
      </c>
      <c r="AO108" s="253">
        <f>'2.) Profit &amp; loss (P&amp;L)'!AP94</f>
        <v>0</v>
      </c>
      <c r="AP108" s="304">
        <f>'2.) Profit &amp; loss (P&amp;L)'!AQ94</f>
        <v>0</v>
      </c>
    </row>
    <row r="109" spans="2:42" s="64" customFormat="1" hidden="1" outlineLevel="1" x14ac:dyDescent="0.2">
      <c r="B109" s="297">
        <f>'2.) Profit &amp; loss (P&amp;L)'!B95</f>
        <v>0</v>
      </c>
      <c r="C109" s="284" t="str">
        <f>'2.) Profit &amp; loss (P&amp;L)'!C95</f>
        <v>Depreciation 3</v>
      </c>
      <c r="D109" s="253">
        <f>'2.) Profit &amp; loss (P&amp;L)'!E95</f>
        <v>0</v>
      </c>
      <c r="E109" s="253">
        <f>'2.) Profit &amp; loss (P&amp;L)'!F95</f>
        <v>0</v>
      </c>
      <c r="F109" s="253">
        <f>'2.) Profit &amp; loss (P&amp;L)'!G95</f>
        <v>0</v>
      </c>
      <c r="G109" s="253">
        <f>'2.) Profit &amp; loss (P&amp;L)'!H95</f>
        <v>0</v>
      </c>
      <c r="H109" s="253">
        <f>'2.) Profit &amp; loss (P&amp;L)'!I95</f>
        <v>0</v>
      </c>
      <c r="I109" s="253">
        <f>'2.) Profit &amp; loss (P&amp;L)'!J95</f>
        <v>0</v>
      </c>
      <c r="J109" s="253">
        <f>'2.) Profit &amp; loss (P&amp;L)'!K95</f>
        <v>0</v>
      </c>
      <c r="K109" s="253">
        <f>'2.) Profit &amp; loss (P&amp;L)'!L95</f>
        <v>0</v>
      </c>
      <c r="L109" s="253">
        <f>'2.) Profit &amp; loss (P&amp;L)'!M95</f>
        <v>0</v>
      </c>
      <c r="M109" s="253">
        <f>'2.) Profit &amp; loss (P&amp;L)'!N95</f>
        <v>0</v>
      </c>
      <c r="N109" s="253">
        <f>'2.) Profit &amp; loss (P&amp;L)'!O95</f>
        <v>0</v>
      </c>
      <c r="O109" s="253">
        <f>'2.) Profit &amp; loss (P&amp;L)'!P95</f>
        <v>0</v>
      </c>
      <c r="P109" s="254">
        <f>'2.) Profit &amp; loss (P&amp;L)'!Q95</f>
        <v>0</v>
      </c>
      <c r="Q109" s="253">
        <f>'2.) Profit &amp; loss (P&amp;L)'!R95</f>
        <v>0</v>
      </c>
      <c r="R109" s="253">
        <f>'2.) Profit &amp; loss (P&amp;L)'!S95</f>
        <v>0</v>
      </c>
      <c r="S109" s="253">
        <f>'2.) Profit &amp; loss (P&amp;L)'!T95</f>
        <v>0</v>
      </c>
      <c r="T109" s="253">
        <f>'2.) Profit &amp; loss (P&amp;L)'!U95</f>
        <v>0</v>
      </c>
      <c r="U109" s="253">
        <f>'2.) Profit &amp; loss (P&amp;L)'!V95</f>
        <v>0</v>
      </c>
      <c r="V109" s="253">
        <f>'2.) Profit &amp; loss (P&amp;L)'!W95</f>
        <v>0</v>
      </c>
      <c r="W109" s="253">
        <f>'2.) Profit &amp; loss (P&amp;L)'!X95</f>
        <v>0</v>
      </c>
      <c r="X109" s="253">
        <f>'2.) Profit &amp; loss (P&amp;L)'!Y95</f>
        <v>0</v>
      </c>
      <c r="Y109" s="253">
        <f>'2.) Profit &amp; loss (P&amp;L)'!Z95</f>
        <v>0</v>
      </c>
      <c r="Z109" s="253">
        <f>'2.) Profit &amp; loss (P&amp;L)'!AA95</f>
        <v>0</v>
      </c>
      <c r="AA109" s="253">
        <f>'2.) Profit &amp; loss (P&amp;L)'!AB95</f>
        <v>0</v>
      </c>
      <c r="AB109" s="253">
        <f>'2.) Profit &amp; loss (P&amp;L)'!AC95</f>
        <v>0</v>
      </c>
      <c r="AC109" s="254">
        <f>'2.) Profit &amp; loss (P&amp;L)'!AD95</f>
        <v>0</v>
      </c>
      <c r="AD109" s="253">
        <f>'2.) Profit &amp; loss (P&amp;L)'!AE95</f>
        <v>0</v>
      </c>
      <c r="AE109" s="253">
        <f>'2.) Profit &amp; loss (P&amp;L)'!AF95</f>
        <v>0</v>
      </c>
      <c r="AF109" s="253">
        <f>'2.) Profit &amp; loss (P&amp;L)'!AG95</f>
        <v>0</v>
      </c>
      <c r="AG109" s="253">
        <f>'2.) Profit &amp; loss (P&amp;L)'!AH95</f>
        <v>0</v>
      </c>
      <c r="AH109" s="253">
        <f>'2.) Profit &amp; loss (P&amp;L)'!AI95</f>
        <v>0</v>
      </c>
      <c r="AI109" s="253">
        <f>'2.) Profit &amp; loss (P&amp;L)'!AJ95</f>
        <v>0</v>
      </c>
      <c r="AJ109" s="253">
        <f>'2.) Profit &amp; loss (P&amp;L)'!AK95</f>
        <v>0</v>
      </c>
      <c r="AK109" s="253">
        <f>'2.) Profit &amp; loss (P&amp;L)'!AL95</f>
        <v>0</v>
      </c>
      <c r="AL109" s="253">
        <f>'2.) Profit &amp; loss (P&amp;L)'!AM95</f>
        <v>0</v>
      </c>
      <c r="AM109" s="253">
        <f>'2.) Profit &amp; loss (P&amp;L)'!AN95</f>
        <v>0</v>
      </c>
      <c r="AN109" s="253">
        <f>'2.) Profit &amp; loss (P&amp;L)'!AO95</f>
        <v>0</v>
      </c>
      <c r="AO109" s="253">
        <f>'2.) Profit &amp; loss (P&amp;L)'!AP95</f>
        <v>0</v>
      </c>
      <c r="AP109" s="304">
        <f>'2.) Profit &amp; loss (P&amp;L)'!AQ95</f>
        <v>0</v>
      </c>
    </row>
    <row r="110" spans="2:42" s="64" customFormat="1" hidden="1" outlineLevel="1" x14ac:dyDescent="0.2">
      <c r="B110" s="295" t="str">
        <f>'2.) Profit &amp; loss (P&amp;L)'!B96</f>
        <v>Personnel costs (13)</v>
      </c>
      <c r="C110" s="286"/>
      <c r="D110" s="496"/>
      <c r="E110" s="497"/>
      <c r="F110" s="497"/>
      <c r="G110" s="497"/>
      <c r="H110" s="497"/>
      <c r="I110" s="497"/>
      <c r="J110" s="497"/>
      <c r="K110" s="497"/>
      <c r="L110" s="497"/>
      <c r="M110" s="497"/>
      <c r="N110" s="497"/>
      <c r="O110" s="498"/>
      <c r="P110" s="215"/>
      <c r="Q110" s="357"/>
      <c r="R110" s="357"/>
      <c r="S110" s="357"/>
      <c r="T110" s="357"/>
      <c r="U110" s="357"/>
      <c r="V110" s="357"/>
      <c r="W110" s="357"/>
      <c r="X110" s="357"/>
      <c r="Y110" s="357"/>
      <c r="Z110" s="357"/>
      <c r="AA110" s="357"/>
      <c r="AB110" s="357"/>
      <c r="AC110" s="215"/>
      <c r="AD110" s="532"/>
      <c r="AE110" s="532"/>
      <c r="AF110" s="532"/>
      <c r="AG110" s="532"/>
      <c r="AH110" s="532"/>
      <c r="AI110" s="532"/>
      <c r="AJ110" s="532"/>
      <c r="AK110" s="532"/>
      <c r="AL110" s="532"/>
      <c r="AM110" s="532"/>
      <c r="AN110" s="532"/>
      <c r="AO110" s="532"/>
      <c r="AP110" s="303"/>
    </row>
    <row r="111" spans="2:42" s="64" customFormat="1" hidden="1" outlineLevel="1" x14ac:dyDescent="0.2">
      <c r="B111" s="297">
        <f>'2.) Profit &amp; loss (P&amp;L)'!B97</f>
        <v>0</v>
      </c>
      <c r="C111" s="284" t="str">
        <f>'2.) Profit &amp; loss (P&amp;L)'!C97</f>
        <v>Salaries CEO "Christian"</v>
      </c>
      <c r="D111" s="253">
        <f>'2.) Profit &amp; loss (P&amp;L)'!E97</f>
        <v>1000</v>
      </c>
      <c r="E111" s="253">
        <f>'2.) Profit &amp; loss (P&amp;L)'!F97</f>
        <v>1000</v>
      </c>
      <c r="F111" s="253">
        <f>'2.) Profit &amp; loss (P&amp;L)'!G97</f>
        <v>1000</v>
      </c>
      <c r="G111" s="253">
        <f>'2.) Profit &amp; loss (P&amp;L)'!H97</f>
        <v>1000</v>
      </c>
      <c r="H111" s="253">
        <f>'2.) Profit &amp; loss (P&amp;L)'!I97</f>
        <v>1000</v>
      </c>
      <c r="I111" s="253">
        <f>'2.) Profit &amp; loss (P&amp;L)'!J97</f>
        <v>1000</v>
      </c>
      <c r="J111" s="253">
        <f>'2.) Profit &amp; loss (P&amp;L)'!K97</f>
        <v>1000</v>
      </c>
      <c r="K111" s="253">
        <f>'2.) Profit &amp; loss (P&amp;L)'!L97</f>
        <v>1000</v>
      </c>
      <c r="L111" s="253">
        <f>'2.) Profit &amp; loss (P&amp;L)'!M97</f>
        <v>1000</v>
      </c>
      <c r="M111" s="253">
        <f>'2.) Profit &amp; loss (P&amp;L)'!N97</f>
        <v>1000</v>
      </c>
      <c r="N111" s="253">
        <f>'2.) Profit &amp; loss (P&amp;L)'!O97</f>
        <v>1000</v>
      </c>
      <c r="O111" s="253">
        <f>'2.) Profit &amp; loss (P&amp;L)'!P97</f>
        <v>1000</v>
      </c>
      <c r="P111" s="254">
        <f>'2.) Profit &amp; loss (P&amp;L)'!Q97</f>
        <v>12000</v>
      </c>
      <c r="Q111" s="253">
        <f>'2.) Profit &amp; loss (P&amp;L)'!R97</f>
        <v>1300</v>
      </c>
      <c r="R111" s="253">
        <f>'2.) Profit &amp; loss (P&amp;L)'!S97</f>
        <v>1300</v>
      </c>
      <c r="S111" s="253">
        <f>'2.) Profit &amp; loss (P&amp;L)'!T97</f>
        <v>1300</v>
      </c>
      <c r="T111" s="253">
        <f>'2.) Profit &amp; loss (P&amp;L)'!U97</f>
        <v>1300</v>
      </c>
      <c r="U111" s="253">
        <f>'2.) Profit &amp; loss (P&amp;L)'!V97</f>
        <v>1300</v>
      </c>
      <c r="V111" s="253">
        <f>'2.) Profit &amp; loss (P&amp;L)'!W97</f>
        <v>1300</v>
      </c>
      <c r="W111" s="253">
        <f>'2.) Profit &amp; loss (P&amp;L)'!X97</f>
        <v>1300</v>
      </c>
      <c r="X111" s="253">
        <f>'2.) Profit &amp; loss (P&amp;L)'!Y97</f>
        <v>1300</v>
      </c>
      <c r="Y111" s="253">
        <f>'2.) Profit &amp; loss (P&amp;L)'!Z97</f>
        <v>1300</v>
      </c>
      <c r="Z111" s="253">
        <f>'2.) Profit &amp; loss (P&amp;L)'!AA97</f>
        <v>1300</v>
      </c>
      <c r="AA111" s="253">
        <f>'2.) Profit &amp; loss (P&amp;L)'!AB97</f>
        <v>1300</v>
      </c>
      <c r="AB111" s="253">
        <f>'2.) Profit &amp; loss (P&amp;L)'!AC97</f>
        <v>1300</v>
      </c>
      <c r="AC111" s="254">
        <f>'2.) Profit &amp; loss (P&amp;L)'!AD97</f>
        <v>15600</v>
      </c>
      <c r="AD111" s="253">
        <f>'2.) Profit &amp; loss (P&amp;L)'!AE97</f>
        <v>3000</v>
      </c>
      <c r="AE111" s="253">
        <f>'2.) Profit &amp; loss (P&amp;L)'!AF97</f>
        <v>3000</v>
      </c>
      <c r="AF111" s="253">
        <f>'2.) Profit &amp; loss (P&amp;L)'!AG97</f>
        <v>3000</v>
      </c>
      <c r="AG111" s="253">
        <f>'2.) Profit &amp; loss (P&amp;L)'!AH97</f>
        <v>3000</v>
      </c>
      <c r="AH111" s="253">
        <f>'2.) Profit &amp; loss (P&amp;L)'!AI97</f>
        <v>3000</v>
      </c>
      <c r="AI111" s="253">
        <f>'2.) Profit &amp; loss (P&amp;L)'!AJ97</f>
        <v>3000</v>
      </c>
      <c r="AJ111" s="253">
        <f>'2.) Profit &amp; loss (P&amp;L)'!AK97</f>
        <v>3000</v>
      </c>
      <c r="AK111" s="253">
        <f>'2.) Profit &amp; loss (P&amp;L)'!AL97</f>
        <v>3000</v>
      </c>
      <c r="AL111" s="253">
        <f>'2.) Profit &amp; loss (P&amp;L)'!AM97</f>
        <v>3000</v>
      </c>
      <c r="AM111" s="253">
        <f>'2.) Profit &amp; loss (P&amp;L)'!AN97</f>
        <v>3000</v>
      </c>
      <c r="AN111" s="253">
        <f>'2.) Profit &amp; loss (P&amp;L)'!AO97</f>
        <v>3000</v>
      </c>
      <c r="AO111" s="253">
        <f>'2.) Profit &amp; loss (P&amp;L)'!AP97</f>
        <v>3000</v>
      </c>
      <c r="AP111" s="304">
        <f>'2.) Profit &amp; loss (P&amp;L)'!AQ97</f>
        <v>36000</v>
      </c>
    </row>
    <row r="112" spans="2:42" s="64" customFormat="1" hidden="1" outlineLevel="1" x14ac:dyDescent="0.2">
      <c r="B112" s="297">
        <f>'2.) Profit &amp; loss (P&amp;L)'!B98</f>
        <v>0</v>
      </c>
      <c r="C112" s="284" t="str">
        <f>'2.) Profit &amp; loss (P&amp;L)'!C98</f>
        <v>Salaries CEO "Nadine"</v>
      </c>
      <c r="D112" s="253">
        <f>'2.) Profit &amp; loss (P&amp;L)'!E98</f>
        <v>1000</v>
      </c>
      <c r="E112" s="253">
        <f>'2.) Profit &amp; loss (P&amp;L)'!F98</f>
        <v>1000</v>
      </c>
      <c r="F112" s="253">
        <f>'2.) Profit &amp; loss (P&amp;L)'!G98</f>
        <v>1000</v>
      </c>
      <c r="G112" s="253">
        <f>'2.) Profit &amp; loss (P&amp;L)'!H98</f>
        <v>1000</v>
      </c>
      <c r="H112" s="253">
        <f>'2.) Profit &amp; loss (P&amp;L)'!I98</f>
        <v>1000</v>
      </c>
      <c r="I112" s="253">
        <f>'2.) Profit &amp; loss (P&amp;L)'!J98</f>
        <v>1000</v>
      </c>
      <c r="J112" s="253">
        <f>'2.) Profit &amp; loss (P&amp;L)'!K98</f>
        <v>1000</v>
      </c>
      <c r="K112" s="253">
        <f>'2.) Profit &amp; loss (P&amp;L)'!L98</f>
        <v>1000</v>
      </c>
      <c r="L112" s="253">
        <f>'2.) Profit &amp; loss (P&amp;L)'!M98</f>
        <v>1000</v>
      </c>
      <c r="M112" s="253">
        <f>'2.) Profit &amp; loss (P&amp;L)'!N98</f>
        <v>1000</v>
      </c>
      <c r="N112" s="253">
        <f>'2.) Profit &amp; loss (P&amp;L)'!O98</f>
        <v>1000</v>
      </c>
      <c r="O112" s="253">
        <f>'2.) Profit &amp; loss (P&amp;L)'!P98</f>
        <v>1000</v>
      </c>
      <c r="P112" s="254">
        <f>'2.) Profit &amp; loss (P&amp;L)'!Q98</f>
        <v>12000</v>
      </c>
      <c r="Q112" s="253">
        <f>'2.) Profit &amp; loss (P&amp;L)'!R98</f>
        <v>1300</v>
      </c>
      <c r="R112" s="253">
        <f>'2.) Profit &amp; loss (P&amp;L)'!S98</f>
        <v>1300</v>
      </c>
      <c r="S112" s="253">
        <f>'2.) Profit &amp; loss (P&amp;L)'!T98</f>
        <v>1300</v>
      </c>
      <c r="T112" s="253">
        <f>'2.) Profit &amp; loss (P&amp;L)'!U98</f>
        <v>1300</v>
      </c>
      <c r="U112" s="253">
        <f>'2.) Profit &amp; loss (P&amp;L)'!V98</f>
        <v>1300</v>
      </c>
      <c r="V112" s="253">
        <f>'2.) Profit &amp; loss (P&amp;L)'!W98</f>
        <v>1300</v>
      </c>
      <c r="W112" s="253">
        <f>'2.) Profit &amp; loss (P&amp;L)'!X98</f>
        <v>1300</v>
      </c>
      <c r="X112" s="253">
        <f>'2.) Profit &amp; loss (P&amp;L)'!Y98</f>
        <v>1300</v>
      </c>
      <c r="Y112" s="253">
        <f>'2.) Profit &amp; loss (P&amp;L)'!Z98</f>
        <v>1300</v>
      </c>
      <c r="Z112" s="253">
        <f>'2.) Profit &amp; loss (P&amp;L)'!AA98</f>
        <v>1300</v>
      </c>
      <c r="AA112" s="253">
        <f>'2.) Profit &amp; loss (P&amp;L)'!AB98</f>
        <v>1300</v>
      </c>
      <c r="AB112" s="253">
        <f>'2.) Profit &amp; loss (P&amp;L)'!AC98</f>
        <v>1300</v>
      </c>
      <c r="AC112" s="254">
        <f>'2.) Profit &amp; loss (P&amp;L)'!AD98</f>
        <v>15600</v>
      </c>
      <c r="AD112" s="253">
        <f>'2.) Profit &amp; loss (P&amp;L)'!AE98</f>
        <v>3000</v>
      </c>
      <c r="AE112" s="253">
        <f>'2.) Profit &amp; loss (P&amp;L)'!AF98</f>
        <v>3000</v>
      </c>
      <c r="AF112" s="253">
        <f>'2.) Profit &amp; loss (P&amp;L)'!AG98</f>
        <v>3000</v>
      </c>
      <c r="AG112" s="253">
        <f>'2.) Profit &amp; loss (P&amp;L)'!AH98</f>
        <v>3000</v>
      </c>
      <c r="AH112" s="253">
        <f>'2.) Profit &amp; loss (P&amp;L)'!AI98</f>
        <v>3000</v>
      </c>
      <c r="AI112" s="253">
        <f>'2.) Profit &amp; loss (P&amp;L)'!AJ98</f>
        <v>3000</v>
      </c>
      <c r="AJ112" s="253">
        <f>'2.) Profit &amp; loss (P&amp;L)'!AK98</f>
        <v>3000</v>
      </c>
      <c r="AK112" s="253">
        <f>'2.) Profit &amp; loss (P&amp;L)'!AL98</f>
        <v>3000</v>
      </c>
      <c r="AL112" s="253">
        <f>'2.) Profit &amp; loss (P&amp;L)'!AM98</f>
        <v>3000</v>
      </c>
      <c r="AM112" s="253">
        <f>'2.) Profit &amp; loss (P&amp;L)'!AN98</f>
        <v>3000</v>
      </c>
      <c r="AN112" s="253">
        <f>'2.) Profit &amp; loss (P&amp;L)'!AO98</f>
        <v>3000</v>
      </c>
      <c r="AO112" s="253">
        <f>'2.) Profit &amp; loss (P&amp;L)'!AP98</f>
        <v>3000</v>
      </c>
      <c r="AP112" s="304">
        <f>'2.) Profit &amp; loss (P&amp;L)'!AQ98</f>
        <v>36000</v>
      </c>
    </row>
    <row r="113" spans="2:42" s="64" customFormat="1" hidden="1" outlineLevel="1" x14ac:dyDescent="0.2">
      <c r="B113" s="297">
        <f>'2.) Profit &amp; loss (P&amp;L)'!B99</f>
        <v>0</v>
      </c>
      <c r="C113" s="284" t="str">
        <f>'2.) Profit &amp; loss (P&amp;L)'!C99</f>
        <v>Net salary "Kjell" (14)</v>
      </c>
      <c r="D113" s="253">
        <f>'2.) Profit &amp; loss (P&amp;L)'!E99</f>
        <v>0</v>
      </c>
      <c r="E113" s="253">
        <f>'2.) Profit &amp; loss (P&amp;L)'!F99</f>
        <v>0</v>
      </c>
      <c r="F113" s="253">
        <f>'2.) Profit &amp; loss (P&amp;L)'!G99</f>
        <v>0</v>
      </c>
      <c r="G113" s="253">
        <f>'2.) Profit &amp; loss (P&amp;L)'!H99</f>
        <v>0</v>
      </c>
      <c r="H113" s="253">
        <f>'2.) Profit &amp; loss (P&amp;L)'!I99</f>
        <v>0</v>
      </c>
      <c r="I113" s="253">
        <f>'2.) Profit &amp; loss (P&amp;L)'!J99</f>
        <v>0</v>
      </c>
      <c r="J113" s="253">
        <f>'2.) Profit &amp; loss (P&amp;L)'!K99</f>
        <v>0</v>
      </c>
      <c r="K113" s="253">
        <f>'2.) Profit &amp; loss (P&amp;L)'!L99</f>
        <v>0</v>
      </c>
      <c r="L113" s="253">
        <f>'2.) Profit &amp; loss (P&amp;L)'!M99</f>
        <v>0</v>
      </c>
      <c r="M113" s="253">
        <f>'2.) Profit &amp; loss (P&amp;L)'!N99</f>
        <v>0</v>
      </c>
      <c r="N113" s="253">
        <f>'2.) Profit &amp; loss (P&amp;L)'!O99</f>
        <v>0</v>
      </c>
      <c r="O113" s="253">
        <f>'2.) Profit &amp; loss (P&amp;L)'!P99</f>
        <v>0</v>
      </c>
      <c r="P113" s="254">
        <f>'2.) Profit &amp; loss (P&amp;L)'!Q99</f>
        <v>0</v>
      </c>
      <c r="Q113" s="253">
        <f>'2.) Profit &amp; loss (P&amp;L)'!R99</f>
        <v>0</v>
      </c>
      <c r="R113" s="253">
        <f>'2.) Profit &amp; loss (P&amp;L)'!S99</f>
        <v>0</v>
      </c>
      <c r="S113" s="253">
        <f>'2.) Profit &amp; loss (P&amp;L)'!T99</f>
        <v>0</v>
      </c>
      <c r="T113" s="253">
        <f>'2.) Profit &amp; loss (P&amp;L)'!U99</f>
        <v>0</v>
      </c>
      <c r="U113" s="253">
        <f>'2.) Profit &amp; loss (P&amp;L)'!V99</f>
        <v>0</v>
      </c>
      <c r="V113" s="253">
        <f>'2.) Profit &amp; loss (P&amp;L)'!W99</f>
        <v>0</v>
      </c>
      <c r="W113" s="253">
        <f>'2.) Profit &amp; loss (P&amp;L)'!X99</f>
        <v>0</v>
      </c>
      <c r="X113" s="253">
        <f>'2.) Profit &amp; loss (P&amp;L)'!Y99</f>
        <v>0</v>
      </c>
      <c r="Y113" s="253">
        <f>'2.) Profit &amp; loss (P&amp;L)'!Z99</f>
        <v>0</v>
      </c>
      <c r="Z113" s="253">
        <f>'2.) Profit &amp; loss (P&amp;L)'!AA99</f>
        <v>0</v>
      </c>
      <c r="AA113" s="253">
        <f>'2.) Profit &amp; loss (P&amp;L)'!AB99</f>
        <v>0</v>
      </c>
      <c r="AB113" s="253" t="str">
        <f>'2.) Profit &amp; loss (P&amp;L)'!AC99</f>
        <v xml:space="preserve"> </v>
      </c>
      <c r="AC113" s="254">
        <f>'2.) Profit &amp; loss (P&amp;L)'!AD99</f>
        <v>0</v>
      </c>
      <c r="AD113" s="253">
        <f>'2.) Profit &amp; loss (P&amp;L)'!AE99</f>
        <v>1500</v>
      </c>
      <c r="AE113" s="253">
        <f>'2.) Profit &amp; loss (P&amp;L)'!AF99</f>
        <v>1500</v>
      </c>
      <c r="AF113" s="253">
        <f>'2.) Profit &amp; loss (P&amp;L)'!AG99</f>
        <v>1500</v>
      </c>
      <c r="AG113" s="253">
        <f>'2.) Profit &amp; loss (P&amp;L)'!AH99</f>
        <v>1500</v>
      </c>
      <c r="AH113" s="253">
        <f>'2.) Profit &amp; loss (P&amp;L)'!AI99</f>
        <v>1500</v>
      </c>
      <c r="AI113" s="253">
        <f>'2.) Profit &amp; loss (P&amp;L)'!AJ99</f>
        <v>1500</v>
      </c>
      <c r="AJ113" s="253">
        <f>'2.) Profit &amp; loss (P&amp;L)'!AK99</f>
        <v>2500</v>
      </c>
      <c r="AK113" s="253">
        <f>'2.) Profit &amp; loss (P&amp;L)'!AL99</f>
        <v>2500</v>
      </c>
      <c r="AL113" s="253">
        <f>'2.) Profit &amp; loss (P&amp;L)'!AM99</f>
        <v>2500</v>
      </c>
      <c r="AM113" s="253">
        <f>'2.) Profit &amp; loss (P&amp;L)'!AN99</f>
        <v>2500</v>
      </c>
      <c r="AN113" s="253">
        <f>'2.) Profit &amp; loss (P&amp;L)'!AO99</f>
        <v>2500</v>
      </c>
      <c r="AO113" s="253">
        <f>'2.) Profit &amp; loss (P&amp;L)'!AP99</f>
        <v>2500</v>
      </c>
      <c r="AP113" s="304">
        <f>'2.) Profit &amp; loss (P&amp;L)'!AQ99</f>
        <v>24000</v>
      </c>
    </row>
    <row r="114" spans="2:42" s="64" customFormat="1" hidden="1" outlineLevel="1" x14ac:dyDescent="0.2">
      <c r="B114" s="297"/>
      <c r="C114" s="284" t="str">
        <f>'2.) Profit &amp; loss (P&amp;L)'!C100</f>
        <v xml:space="preserve">Net salary (for employee) </v>
      </c>
      <c r="D114" s="253">
        <f>'2.) Profit &amp; loss (P&amp;L)'!E100</f>
        <v>0</v>
      </c>
      <c r="E114" s="253">
        <f>'2.) Profit &amp; loss (P&amp;L)'!F100</f>
        <v>0</v>
      </c>
      <c r="F114" s="253">
        <f>'2.) Profit &amp; loss (P&amp;L)'!G100</f>
        <v>0</v>
      </c>
      <c r="G114" s="253">
        <f>'2.) Profit &amp; loss (P&amp;L)'!H100</f>
        <v>0</v>
      </c>
      <c r="H114" s="253">
        <f>'2.) Profit &amp; loss (P&amp;L)'!I100</f>
        <v>0</v>
      </c>
      <c r="I114" s="253">
        <f>'2.) Profit &amp; loss (P&amp;L)'!J100</f>
        <v>0</v>
      </c>
      <c r="J114" s="253">
        <f>'2.) Profit &amp; loss (P&amp;L)'!K100</f>
        <v>0</v>
      </c>
      <c r="K114" s="253">
        <f>'2.) Profit &amp; loss (P&amp;L)'!L100</f>
        <v>0</v>
      </c>
      <c r="L114" s="253">
        <f>'2.) Profit &amp; loss (P&amp;L)'!M100</f>
        <v>0</v>
      </c>
      <c r="M114" s="253">
        <f>'2.) Profit &amp; loss (P&amp;L)'!N100</f>
        <v>0</v>
      </c>
      <c r="N114" s="253">
        <f>'2.) Profit &amp; loss (P&amp;L)'!O100</f>
        <v>0</v>
      </c>
      <c r="O114" s="253">
        <f>'2.) Profit &amp; loss (P&amp;L)'!P100</f>
        <v>0</v>
      </c>
      <c r="P114" s="254">
        <f>'2.) Profit &amp; loss (P&amp;L)'!Q100</f>
        <v>0</v>
      </c>
      <c r="Q114" s="253">
        <f>'2.) Profit &amp; loss (P&amp;L)'!R100</f>
        <v>0</v>
      </c>
      <c r="R114" s="253">
        <f>'2.) Profit &amp; loss (P&amp;L)'!S100</f>
        <v>0</v>
      </c>
      <c r="S114" s="253">
        <f>'2.) Profit &amp; loss (P&amp;L)'!T100</f>
        <v>0</v>
      </c>
      <c r="T114" s="253">
        <f>'2.) Profit &amp; loss (P&amp;L)'!U100</f>
        <v>0</v>
      </c>
      <c r="U114" s="253">
        <f>'2.) Profit &amp; loss (P&amp;L)'!V100</f>
        <v>0</v>
      </c>
      <c r="V114" s="253">
        <f>'2.) Profit &amp; loss (P&amp;L)'!W100</f>
        <v>0</v>
      </c>
      <c r="W114" s="253">
        <f>'2.) Profit &amp; loss (P&amp;L)'!X100</f>
        <v>0</v>
      </c>
      <c r="X114" s="253">
        <f>'2.) Profit &amp; loss (P&amp;L)'!Y100</f>
        <v>0</v>
      </c>
      <c r="Y114" s="253">
        <f>'2.) Profit &amp; loss (P&amp;L)'!Z100</f>
        <v>0</v>
      </c>
      <c r="Z114" s="253">
        <f>'2.) Profit &amp; loss (P&amp;L)'!AA100</f>
        <v>0</v>
      </c>
      <c r="AA114" s="253">
        <f>'2.) Profit &amp; loss (P&amp;L)'!AB100</f>
        <v>0</v>
      </c>
      <c r="AB114" s="253">
        <f>'2.) Profit &amp; loss (P&amp;L)'!AC100</f>
        <v>0</v>
      </c>
      <c r="AC114" s="254">
        <f>'2.) Profit &amp; loss (P&amp;L)'!AD100</f>
        <v>0</v>
      </c>
      <c r="AD114" s="253">
        <f>'2.) Profit &amp; loss (P&amp;L)'!AE100</f>
        <v>0</v>
      </c>
      <c r="AE114" s="253">
        <f>'2.) Profit &amp; loss (P&amp;L)'!AF100</f>
        <v>0</v>
      </c>
      <c r="AF114" s="253">
        <f>'2.) Profit &amp; loss (P&amp;L)'!AG100</f>
        <v>0</v>
      </c>
      <c r="AG114" s="253">
        <f>'2.) Profit &amp; loss (P&amp;L)'!AH100</f>
        <v>0</v>
      </c>
      <c r="AH114" s="253">
        <f>'2.) Profit &amp; loss (P&amp;L)'!AI100</f>
        <v>0</v>
      </c>
      <c r="AI114" s="253">
        <f>'2.) Profit &amp; loss (P&amp;L)'!AJ100</f>
        <v>0</v>
      </c>
      <c r="AJ114" s="253">
        <f>'2.) Profit &amp; loss (P&amp;L)'!AK100</f>
        <v>0</v>
      </c>
      <c r="AK114" s="253">
        <f>'2.) Profit &amp; loss (P&amp;L)'!AL100</f>
        <v>0</v>
      </c>
      <c r="AL114" s="253">
        <f>'2.) Profit &amp; loss (P&amp;L)'!AM100</f>
        <v>0</v>
      </c>
      <c r="AM114" s="253">
        <f>'2.) Profit &amp; loss (P&amp;L)'!AN100</f>
        <v>0</v>
      </c>
      <c r="AN114" s="253">
        <f>'2.) Profit &amp; loss (P&amp;L)'!AO100</f>
        <v>0</v>
      </c>
      <c r="AO114" s="253">
        <f>'2.) Profit &amp; loss (P&amp;L)'!AP100</f>
        <v>0</v>
      </c>
      <c r="AP114" s="304">
        <f>'2.) Profit &amp; loss (P&amp;L)'!AQ100</f>
        <v>0</v>
      </c>
    </row>
    <row r="115" spans="2:42" s="64" customFormat="1" hidden="1" outlineLevel="1" x14ac:dyDescent="0.2">
      <c r="B115" s="297"/>
      <c r="C115" s="284" t="str">
        <f>'2.) Profit &amp; loss (P&amp;L)'!C101</f>
        <v xml:space="preserve">Net salary (for employee) </v>
      </c>
      <c r="D115" s="253">
        <f>'2.) Profit &amp; loss (P&amp;L)'!E101</f>
        <v>0</v>
      </c>
      <c r="E115" s="253">
        <f>'2.) Profit &amp; loss (P&amp;L)'!F101</f>
        <v>0</v>
      </c>
      <c r="F115" s="253">
        <f>'2.) Profit &amp; loss (P&amp;L)'!G101</f>
        <v>0</v>
      </c>
      <c r="G115" s="253">
        <f>'2.) Profit &amp; loss (P&amp;L)'!H101</f>
        <v>0</v>
      </c>
      <c r="H115" s="253">
        <f>'2.) Profit &amp; loss (P&amp;L)'!I101</f>
        <v>0</v>
      </c>
      <c r="I115" s="253">
        <f>'2.) Profit &amp; loss (P&amp;L)'!J101</f>
        <v>0</v>
      </c>
      <c r="J115" s="253">
        <f>'2.) Profit &amp; loss (P&amp;L)'!K101</f>
        <v>0</v>
      </c>
      <c r="K115" s="253">
        <f>'2.) Profit &amp; loss (P&amp;L)'!L101</f>
        <v>0</v>
      </c>
      <c r="L115" s="253">
        <f>'2.) Profit &amp; loss (P&amp;L)'!M101</f>
        <v>0</v>
      </c>
      <c r="M115" s="253">
        <f>'2.) Profit &amp; loss (P&amp;L)'!N101</f>
        <v>0</v>
      </c>
      <c r="N115" s="253">
        <f>'2.) Profit &amp; loss (P&amp;L)'!O101</f>
        <v>0</v>
      </c>
      <c r="O115" s="253">
        <f>'2.) Profit &amp; loss (P&amp;L)'!P101</f>
        <v>0</v>
      </c>
      <c r="P115" s="254">
        <f>'2.) Profit &amp; loss (P&amp;L)'!Q101</f>
        <v>0</v>
      </c>
      <c r="Q115" s="253">
        <f>'2.) Profit &amp; loss (P&amp;L)'!R101</f>
        <v>0</v>
      </c>
      <c r="R115" s="253">
        <f>'2.) Profit &amp; loss (P&amp;L)'!S101</f>
        <v>0</v>
      </c>
      <c r="S115" s="253">
        <f>'2.) Profit &amp; loss (P&amp;L)'!T101</f>
        <v>0</v>
      </c>
      <c r="T115" s="253">
        <f>'2.) Profit &amp; loss (P&amp;L)'!U101</f>
        <v>0</v>
      </c>
      <c r="U115" s="253">
        <f>'2.) Profit &amp; loss (P&amp;L)'!V101</f>
        <v>0</v>
      </c>
      <c r="V115" s="253">
        <f>'2.) Profit &amp; loss (P&amp;L)'!W101</f>
        <v>0</v>
      </c>
      <c r="W115" s="253">
        <f>'2.) Profit &amp; loss (P&amp;L)'!X101</f>
        <v>0</v>
      </c>
      <c r="X115" s="253">
        <f>'2.) Profit &amp; loss (P&amp;L)'!Y101</f>
        <v>0</v>
      </c>
      <c r="Y115" s="253">
        <f>'2.) Profit &amp; loss (P&amp;L)'!Z101</f>
        <v>0</v>
      </c>
      <c r="Z115" s="253">
        <f>'2.) Profit &amp; loss (P&amp;L)'!AA101</f>
        <v>0</v>
      </c>
      <c r="AA115" s="253">
        <f>'2.) Profit &amp; loss (P&amp;L)'!AB101</f>
        <v>0</v>
      </c>
      <c r="AB115" s="253">
        <f>'2.) Profit &amp; loss (P&amp;L)'!AC101</f>
        <v>0</v>
      </c>
      <c r="AC115" s="254">
        <f>'2.) Profit &amp; loss (P&amp;L)'!AD101</f>
        <v>0</v>
      </c>
      <c r="AD115" s="253">
        <f>'2.) Profit &amp; loss (P&amp;L)'!AE101</f>
        <v>0</v>
      </c>
      <c r="AE115" s="253">
        <f>'2.) Profit &amp; loss (P&amp;L)'!AF101</f>
        <v>0</v>
      </c>
      <c r="AF115" s="253">
        <f>'2.) Profit &amp; loss (P&amp;L)'!AG101</f>
        <v>0</v>
      </c>
      <c r="AG115" s="253">
        <f>'2.) Profit &amp; loss (P&amp;L)'!AH101</f>
        <v>0</v>
      </c>
      <c r="AH115" s="253">
        <f>'2.) Profit &amp; loss (P&amp;L)'!AI101</f>
        <v>0</v>
      </c>
      <c r="AI115" s="253">
        <f>'2.) Profit &amp; loss (P&amp;L)'!AJ101</f>
        <v>0</v>
      </c>
      <c r="AJ115" s="253">
        <f>'2.) Profit &amp; loss (P&amp;L)'!AK101</f>
        <v>0</v>
      </c>
      <c r="AK115" s="253">
        <f>'2.) Profit &amp; loss (P&amp;L)'!AL101</f>
        <v>0</v>
      </c>
      <c r="AL115" s="253">
        <f>'2.) Profit &amp; loss (P&amp;L)'!AM101</f>
        <v>0</v>
      </c>
      <c r="AM115" s="253">
        <f>'2.) Profit &amp; loss (P&amp;L)'!AN101</f>
        <v>0</v>
      </c>
      <c r="AN115" s="253">
        <f>'2.) Profit &amp; loss (P&amp;L)'!AO101</f>
        <v>0</v>
      </c>
      <c r="AO115" s="253">
        <f>'2.) Profit &amp; loss (P&amp;L)'!AP101</f>
        <v>0</v>
      </c>
      <c r="AP115" s="304">
        <f>'2.) Profit &amp; loss (P&amp;L)'!AQ101</f>
        <v>0</v>
      </c>
    </row>
    <row r="116" spans="2:42" s="64" customFormat="1" hidden="1" outlineLevel="1" x14ac:dyDescent="0.2">
      <c r="B116" s="297"/>
      <c r="C116" s="284" t="str">
        <f>'2.) Profit &amp; loss (P&amp;L)'!C102</f>
        <v>Working student "Maria"</v>
      </c>
      <c r="D116" s="253">
        <f>'2.) Profit &amp; loss (P&amp;L)'!E102</f>
        <v>0</v>
      </c>
      <c r="E116" s="253">
        <f>'2.) Profit &amp; loss (P&amp;L)'!F102</f>
        <v>0</v>
      </c>
      <c r="F116" s="253">
        <f>'2.) Profit &amp; loss (P&amp;L)'!G102</f>
        <v>0</v>
      </c>
      <c r="G116" s="253">
        <f>'2.) Profit &amp; loss (P&amp;L)'!H102</f>
        <v>0</v>
      </c>
      <c r="H116" s="253">
        <f>'2.) Profit &amp; loss (P&amp;L)'!I102</f>
        <v>0</v>
      </c>
      <c r="I116" s="253">
        <f>'2.) Profit &amp; loss (P&amp;L)'!J102</f>
        <v>0</v>
      </c>
      <c r="J116" s="253">
        <f>'2.) Profit &amp; loss (P&amp;L)'!K102</f>
        <v>0</v>
      </c>
      <c r="K116" s="253">
        <f>'2.) Profit &amp; loss (P&amp;L)'!L102</f>
        <v>0</v>
      </c>
      <c r="L116" s="253">
        <f>'2.) Profit &amp; loss (P&amp;L)'!M102</f>
        <v>0</v>
      </c>
      <c r="M116" s="253">
        <f>'2.) Profit &amp; loss (P&amp;L)'!N102</f>
        <v>0</v>
      </c>
      <c r="N116" s="253">
        <f>'2.) Profit &amp; loss (P&amp;L)'!O102</f>
        <v>0</v>
      </c>
      <c r="O116" s="253">
        <f>'2.) Profit &amp; loss (P&amp;L)'!P102</f>
        <v>0</v>
      </c>
      <c r="P116" s="254">
        <f>'2.) Profit &amp; loss (P&amp;L)'!Q102</f>
        <v>0</v>
      </c>
      <c r="Q116" s="253">
        <f>'2.) Profit &amp; loss (P&amp;L)'!R102</f>
        <v>0</v>
      </c>
      <c r="R116" s="253">
        <f>'2.) Profit &amp; loss (P&amp;L)'!S102</f>
        <v>0</v>
      </c>
      <c r="S116" s="253">
        <f>'2.) Profit &amp; loss (P&amp;L)'!T102</f>
        <v>0</v>
      </c>
      <c r="T116" s="253">
        <f>'2.) Profit &amp; loss (P&amp;L)'!U102</f>
        <v>0</v>
      </c>
      <c r="U116" s="253">
        <f>'2.) Profit &amp; loss (P&amp;L)'!V102</f>
        <v>0</v>
      </c>
      <c r="V116" s="253">
        <f>'2.) Profit &amp; loss (P&amp;L)'!W102</f>
        <v>0</v>
      </c>
      <c r="W116" s="253">
        <f>'2.) Profit &amp; loss (P&amp;L)'!X102</f>
        <v>0</v>
      </c>
      <c r="X116" s="253">
        <f>'2.) Profit &amp; loss (P&amp;L)'!Y102</f>
        <v>0</v>
      </c>
      <c r="Y116" s="253">
        <f>'2.) Profit &amp; loss (P&amp;L)'!Z102</f>
        <v>0</v>
      </c>
      <c r="Z116" s="253">
        <f>'2.) Profit &amp; loss (P&amp;L)'!AA102</f>
        <v>0</v>
      </c>
      <c r="AA116" s="253">
        <f>'2.) Profit &amp; loss (P&amp;L)'!AB102</f>
        <v>0</v>
      </c>
      <c r="AB116" s="253">
        <f>'2.) Profit &amp; loss (P&amp;L)'!AC102</f>
        <v>0</v>
      </c>
      <c r="AC116" s="254">
        <f>'2.) Profit &amp; loss (P&amp;L)'!AD102</f>
        <v>0</v>
      </c>
      <c r="AD116" s="253">
        <f>'2.) Profit &amp; loss (P&amp;L)'!AE102</f>
        <v>600</v>
      </c>
      <c r="AE116" s="253">
        <f>'2.) Profit &amp; loss (P&amp;L)'!AF102</f>
        <v>600</v>
      </c>
      <c r="AF116" s="253">
        <f>'2.) Profit &amp; loss (P&amp;L)'!AG102</f>
        <v>600</v>
      </c>
      <c r="AG116" s="253">
        <f>'2.) Profit &amp; loss (P&amp;L)'!AH102</f>
        <v>600</v>
      </c>
      <c r="AH116" s="253">
        <f>'2.) Profit &amp; loss (P&amp;L)'!AI102</f>
        <v>600</v>
      </c>
      <c r="AI116" s="253">
        <f>'2.) Profit &amp; loss (P&amp;L)'!AJ102</f>
        <v>600</v>
      </c>
      <c r="AJ116" s="253">
        <f>'2.) Profit &amp; loss (P&amp;L)'!AK102</f>
        <v>1000</v>
      </c>
      <c r="AK116" s="253">
        <f>'2.) Profit &amp; loss (P&amp;L)'!AL102</f>
        <v>1000</v>
      </c>
      <c r="AL116" s="253">
        <f>'2.) Profit &amp; loss (P&amp;L)'!AM102</f>
        <v>1000</v>
      </c>
      <c r="AM116" s="253">
        <f>'2.) Profit &amp; loss (P&amp;L)'!AN102</f>
        <v>1000</v>
      </c>
      <c r="AN116" s="253">
        <f>'2.) Profit &amp; loss (P&amp;L)'!AO102</f>
        <v>1000</v>
      </c>
      <c r="AO116" s="253">
        <f>'2.) Profit &amp; loss (P&amp;L)'!AP102</f>
        <v>1000</v>
      </c>
      <c r="AP116" s="304">
        <f>'2.) Profit &amp; loss (P&amp;L)'!AQ102</f>
        <v>9600</v>
      </c>
    </row>
    <row r="117" spans="2:42" s="64" customFormat="1" hidden="1" outlineLevel="1" x14ac:dyDescent="0.2">
      <c r="B117" s="297"/>
      <c r="C117" s="284" t="str">
        <f>'2.) Profit &amp; loss (P&amp;L)'!C103</f>
        <v>Intern</v>
      </c>
      <c r="D117" s="253">
        <f>'2.) Profit &amp; loss (P&amp;L)'!E103</f>
        <v>0</v>
      </c>
      <c r="E117" s="253">
        <f>'2.) Profit &amp; loss (P&amp;L)'!F103</f>
        <v>0</v>
      </c>
      <c r="F117" s="253">
        <f>'2.) Profit &amp; loss (P&amp;L)'!G103</f>
        <v>0</v>
      </c>
      <c r="G117" s="253">
        <f>'2.) Profit &amp; loss (P&amp;L)'!H103</f>
        <v>0</v>
      </c>
      <c r="H117" s="253">
        <f>'2.) Profit &amp; loss (P&amp;L)'!I103</f>
        <v>0</v>
      </c>
      <c r="I117" s="253">
        <f>'2.) Profit &amp; loss (P&amp;L)'!J103</f>
        <v>0</v>
      </c>
      <c r="J117" s="253">
        <f>'2.) Profit &amp; loss (P&amp;L)'!K103</f>
        <v>0</v>
      </c>
      <c r="K117" s="253">
        <f>'2.) Profit &amp; loss (P&amp;L)'!L103</f>
        <v>0</v>
      </c>
      <c r="L117" s="253">
        <f>'2.) Profit &amp; loss (P&amp;L)'!M103</f>
        <v>0</v>
      </c>
      <c r="M117" s="253">
        <f>'2.) Profit &amp; loss (P&amp;L)'!N103</f>
        <v>0</v>
      </c>
      <c r="N117" s="253">
        <f>'2.) Profit &amp; loss (P&amp;L)'!O103</f>
        <v>0</v>
      </c>
      <c r="O117" s="253">
        <f>'2.) Profit &amp; loss (P&amp;L)'!P103</f>
        <v>0</v>
      </c>
      <c r="P117" s="254">
        <f>'2.) Profit &amp; loss (P&amp;L)'!Q103</f>
        <v>0</v>
      </c>
      <c r="Q117" s="253">
        <f>'2.) Profit &amp; loss (P&amp;L)'!R103</f>
        <v>0</v>
      </c>
      <c r="R117" s="253">
        <f>'2.) Profit &amp; loss (P&amp;L)'!S103</f>
        <v>0</v>
      </c>
      <c r="S117" s="253">
        <f>'2.) Profit &amp; loss (P&amp;L)'!T103</f>
        <v>0</v>
      </c>
      <c r="T117" s="253">
        <f>'2.) Profit &amp; loss (P&amp;L)'!U103</f>
        <v>0</v>
      </c>
      <c r="U117" s="253">
        <f>'2.) Profit &amp; loss (P&amp;L)'!V103</f>
        <v>0</v>
      </c>
      <c r="V117" s="253">
        <f>'2.) Profit &amp; loss (P&amp;L)'!W103</f>
        <v>0</v>
      </c>
      <c r="W117" s="253">
        <f>'2.) Profit &amp; loss (P&amp;L)'!X103</f>
        <v>0</v>
      </c>
      <c r="X117" s="253">
        <f>'2.) Profit &amp; loss (P&amp;L)'!Y103</f>
        <v>0</v>
      </c>
      <c r="Y117" s="253">
        <f>'2.) Profit &amp; loss (P&amp;L)'!Z103</f>
        <v>0</v>
      </c>
      <c r="Z117" s="253">
        <f>'2.) Profit &amp; loss (P&amp;L)'!AA103</f>
        <v>0</v>
      </c>
      <c r="AA117" s="253">
        <f>'2.) Profit &amp; loss (P&amp;L)'!AB103</f>
        <v>0</v>
      </c>
      <c r="AB117" s="253">
        <f>'2.) Profit &amp; loss (P&amp;L)'!AC103</f>
        <v>0</v>
      </c>
      <c r="AC117" s="254">
        <f>'2.) Profit &amp; loss (P&amp;L)'!AD103</f>
        <v>0</v>
      </c>
      <c r="AD117" s="253">
        <f>'2.) Profit &amp; loss (P&amp;L)'!AE103</f>
        <v>0</v>
      </c>
      <c r="AE117" s="253">
        <f>'2.) Profit &amp; loss (P&amp;L)'!AF103</f>
        <v>0</v>
      </c>
      <c r="AF117" s="253">
        <f>'2.) Profit &amp; loss (P&amp;L)'!AG103</f>
        <v>0</v>
      </c>
      <c r="AG117" s="253">
        <f>'2.) Profit &amp; loss (P&amp;L)'!AH103</f>
        <v>0</v>
      </c>
      <c r="AH117" s="253">
        <f>'2.) Profit &amp; loss (P&amp;L)'!AI103</f>
        <v>0</v>
      </c>
      <c r="AI117" s="253">
        <f>'2.) Profit &amp; loss (P&amp;L)'!AJ103</f>
        <v>0</v>
      </c>
      <c r="AJ117" s="253">
        <f>'2.) Profit &amp; loss (P&amp;L)'!AK103</f>
        <v>0</v>
      </c>
      <c r="AK117" s="253">
        <f>'2.) Profit &amp; loss (P&amp;L)'!AL103</f>
        <v>0</v>
      </c>
      <c r="AL117" s="253">
        <f>'2.) Profit &amp; loss (P&amp;L)'!AM103</f>
        <v>0</v>
      </c>
      <c r="AM117" s="253">
        <f>'2.) Profit &amp; loss (P&amp;L)'!AN103</f>
        <v>0</v>
      </c>
      <c r="AN117" s="253">
        <f>'2.) Profit &amp; loss (P&amp;L)'!AO103</f>
        <v>0</v>
      </c>
      <c r="AO117" s="253">
        <f>'2.) Profit &amp; loss (P&amp;L)'!AP103</f>
        <v>0</v>
      </c>
      <c r="AP117" s="304">
        <f>'2.) Profit &amp; loss (P&amp;L)'!AQ103</f>
        <v>0</v>
      </c>
    </row>
    <row r="118" spans="2:42" s="64" customFormat="1" hidden="1" outlineLevel="1" x14ac:dyDescent="0.2">
      <c r="B118" s="297"/>
      <c r="C118" s="284" t="str">
        <f>'2.) Profit &amp; loss (P&amp;L)'!C104</f>
        <v>Minor employment</v>
      </c>
      <c r="D118" s="253">
        <f>'2.) Profit &amp; loss (P&amp;L)'!E104</f>
        <v>0</v>
      </c>
      <c r="E118" s="253">
        <f>'2.) Profit &amp; loss (P&amp;L)'!F104</f>
        <v>0</v>
      </c>
      <c r="F118" s="253">
        <f>'2.) Profit &amp; loss (P&amp;L)'!G104</f>
        <v>0</v>
      </c>
      <c r="G118" s="253">
        <f>'2.) Profit &amp; loss (P&amp;L)'!H104</f>
        <v>0</v>
      </c>
      <c r="H118" s="253">
        <f>'2.) Profit &amp; loss (P&amp;L)'!I104</f>
        <v>0</v>
      </c>
      <c r="I118" s="253">
        <f>'2.) Profit &amp; loss (P&amp;L)'!J104</f>
        <v>0</v>
      </c>
      <c r="J118" s="253">
        <f>'2.) Profit &amp; loss (P&amp;L)'!K104</f>
        <v>0</v>
      </c>
      <c r="K118" s="253">
        <f>'2.) Profit &amp; loss (P&amp;L)'!L104</f>
        <v>0</v>
      </c>
      <c r="L118" s="253">
        <f>'2.) Profit &amp; loss (P&amp;L)'!M104</f>
        <v>0</v>
      </c>
      <c r="M118" s="253">
        <f>'2.) Profit &amp; loss (P&amp;L)'!N104</f>
        <v>0</v>
      </c>
      <c r="N118" s="253">
        <f>'2.) Profit &amp; loss (P&amp;L)'!O104</f>
        <v>0</v>
      </c>
      <c r="O118" s="253">
        <f>'2.) Profit &amp; loss (P&amp;L)'!P104</f>
        <v>0</v>
      </c>
      <c r="P118" s="254">
        <f>'2.) Profit &amp; loss (P&amp;L)'!Q104</f>
        <v>0</v>
      </c>
      <c r="Q118" s="253">
        <f>'2.) Profit &amp; loss (P&amp;L)'!R104</f>
        <v>0</v>
      </c>
      <c r="R118" s="253">
        <f>'2.) Profit &amp; loss (P&amp;L)'!S104</f>
        <v>0</v>
      </c>
      <c r="S118" s="253">
        <f>'2.) Profit &amp; loss (P&amp;L)'!T104</f>
        <v>450</v>
      </c>
      <c r="T118" s="253">
        <f>'2.) Profit &amp; loss (P&amp;L)'!U104</f>
        <v>450</v>
      </c>
      <c r="U118" s="253">
        <f>'2.) Profit &amp; loss (P&amp;L)'!V104</f>
        <v>450</v>
      </c>
      <c r="V118" s="253">
        <f>'2.) Profit &amp; loss (P&amp;L)'!W104</f>
        <v>450</v>
      </c>
      <c r="W118" s="253">
        <f>'2.) Profit &amp; loss (P&amp;L)'!X104</f>
        <v>450</v>
      </c>
      <c r="X118" s="253">
        <f>'2.) Profit &amp; loss (P&amp;L)'!Y104</f>
        <v>450</v>
      </c>
      <c r="Y118" s="253">
        <f>'2.) Profit &amp; loss (P&amp;L)'!Z104</f>
        <v>450</v>
      </c>
      <c r="Z118" s="253">
        <f>'2.) Profit &amp; loss (P&amp;L)'!AA104</f>
        <v>450</v>
      </c>
      <c r="AA118" s="253">
        <f>'2.) Profit &amp; loss (P&amp;L)'!AB104</f>
        <v>450</v>
      </c>
      <c r="AB118" s="253">
        <f>'2.) Profit &amp; loss (P&amp;L)'!AC104</f>
        <v>450</v>
      </c>
      <c r="AC118" s="254">
        <f>'2.) Profit &amp; loss (P&amp;L)'!AD104</f>
        <v>4500</v>
      </c>
      <c r="AD118" s="253">
        <f>'2.) Profit &amp; loss (P&amp;L)'!AE104</f>
        <v>450</v>
      </c>
      <c r="AE118" s="253">
        <f>'2.) Profit &amp; loss (P&amp;L)'!AF104</f>
        <v>450</v>
      </c>
      <c r="AF118" s="253">
        <f>'2.) Profit &amp; loss (P&amp;L)'!AG104</f>
        <v>450</v>
      </c>
      <c r="AG118" s="253">
        <f>'2.) Profit &amp; loss (P&amp;L)'!AH104</f>
        <v>450</v>
      </c>
      <c r="AH118" s="253">
        <f>'2.) Profit &amp; loss (P&amp;L)'!AI104</f>
        <v>450</v>
      </c>
      <c r="AI118" s="253">
        <f>'2.) Profit &amp; loss (P&amp;L)'!AJ104</f>
        <v>450</v>
      </c>
      <c r="AJ118" s="253">
        <f>'2.) Profit &amp; loss (P&amp;L)'!AK104</f>
        <v>450</v>
      </c>
      <c r="AK118" s="253">
        <f>'2.) Profit &amp; loss (P&amp;L)'!AL104</f>
        <v>450</v>
      </c>
      <c r="AL118" s="253">
        <f>'2.) Profit &amp; loss (P&amp;L)'!AM104</f>
        <v>450</v>
      </c>
      <c r="AM118" s="253">
        <f>'2.) Profit &amp; loss (P&amp;L)'!AN104</f>
        <v>450</v>
      </c>
      <c r="AN118" s="253">
        <f>'2.) Profit &amp; loss (P&amp;L)'!AO104</f>
        <v>450</v>
      </c>
      <c r="AO118" s="253">
        <f>'2.) Profit &amp; loss (P&amp;L)'!AP104</f>
        <v>450</v>
      </c>
      <c r="AP118" s="304">
        <f>'2.) Profit &amp; loss (P&amp;L)'!AQ104</f>
        <v>5400</v>
      </c>
    </row>
    <row r="119" spans="2:42" s="64" customFormat="1" hidden="1" outlineLevel="1" x14ac:dyDescent="0.2">
      <c r="B119" s="297"/>
      <c r="C119" s="284" t="str">
        <f>'2.) Profit &amp; loss (P&amp;L)'!C105</f>
        <v>Incidental personell costs (15)</v>
      </c>
      <c r="D119" s="253">
        <f>'2.) Profit &amp; loss (P&amp;L)'!E105</f>
        <v>0</v>
      </c>
      <c r="E119" s="253">
        <f>'2.) Profit &amp; loss (P&amp;L)'!F105</f>
        <v>0</v>
      </c>
      <c r="F119" s="253">
        <f>'2.) Profit &amp; loss (P&amp;L)'!G105</f>
        <v>0</v>
      </c>
      <c r="G119" s="253">
        <f>'2.) Profit &amp; loss (P&amp;L)'!H105</f>
        <v>0</v>
      </c>
      <c r="H119" s="253">
        <f>'2.) Profit &amp; loss (P&amp;L)'!I105</f>
        <v>0</v>
      </c>
      <c r="I119" s="253">
        <f>'2.) Profit &amp; loss (P&amp;L)'!J105</f>
        <v>0</v>
      </c>
      <c r="J119" s="253">
        <f>'2.) Profit &amp; loss (P&amp;L)'!K105</f>
        <v>0</v>
      </c>
      <c r="K119" s="253">
        <f>'2.) Profit &amp; loss (P&amp;L)'!L105</f>
        <v>0</v>
      </c>
      <c r="L119" s="253">
        <f>'2.) Profit &amp; loss (P&amp;L)'!M105</f>
        <v>0</v>
      </c>
      <c r="M119" s="253">
        <f>'2.) Profit &amp; loss (P&amp;L)'!N105</f>
        <v>0</v>
      </c>
      <c r="N119" s="253">
        <f>'2.) Profit &amp; loss (P&amp;L)'!O105</f>
        <v>0</v>
      </c>
      <c r="O119" s="253">
        <f>'2.) Profit &amp; loss (P&amp;L)'!P105</f>
        <v>0</v>
      </c>
      <c r="P119" s="254">
        <f>'2.) Profit &amp; loss (P&amp;L)'!Q105</f>
        <v>0</v>
      </c>
      <c r="Q119" s="253">
        <f>'2.) Profit &amp; loss (P&amp;L)'!R105</f>
        <v>0</v>
      </c>
      <c r="R119" s="253">
        <f>'2.) Profit &amp; loss (P&amp;L)'!S105</f>
        <v>0</v>
      </c>
      <c r="S119" s="253">
        <f>'2.) Profit &amp; loss (P&amp;L)'!T105</f>
        <v>0</v>
      </c>
      <c r="T119" s="253">
        <f>'2.) Profit &amp; loss (P&amp;L)'!U105</f>
        <v>0</v>
      </c>
      <c r="U119" s="253">
        <f>'2.) Profit &amp; loss (P&amp;L)'!V105</f>
        <v>0</v>
      </c>
      <c r="V119" s="253">
        <f>'2.) Profit &amp; loss (P&amp;L)'!W105</f>
        <v>0</v>
      </c>
      <c r="W119" s="253">
        <f>'2.) Profit &amp; loss (P&amp;L)'!X105</f>
        <v>0</v>
      </c>
      <c r="X119" s="253">
        <f>'2.) Profit &amp; loss (P&amp;L)'!Y105</f>
        <v>0</v>
      </c>
      <c r="Y119" s="253">
        <f>'2.) Profit &amp; loss (P&amp;L)'!Z105</f>
        <v>0</v>
      </c>
      <c r="Z119" s="253">
        <f>'2.) Profit &amp; loss (P&amp;L)'!AA105</f>
        <v>0</v>
      </c>
      <c r="AA119" s="253">
        <f>'2.) Profit &amp; loss (P&amp;L)'!AB105</f>
        <v>0</v>
      </c>
      <c r="AB119" s="253">
        <f>'2.) Profit &amp; loss (P&amp;L)'!AC105</f>
        <v>0</v>
      </c>
      <c r="AC119" s="254">
        <f>'2.) Profit &amp; loss (P&amp;L)'!AD105</f>
        <v>0</v>
      </c>
      <c r="AD119" s="253">
        <f>'2.) Profit &amp; loss (P&amp;L)'!AE105</f>
        <v>0</v>
      </c>
      <c r="AE119" s="253">
        <f>'2.) Profit &amp; loss (P&amp;L)'!AF105</f>
        <v>0</v>
      </c>
      <c r="AF119" s="253">
        <f>'2.) Profit &amp; loss (P&amp;L)'!AG105</f>
        <v>0</v>
      </c>
      <c r="AG119" s="253">
        <f>'2.) Profit &amp; loss (P&amp;L)'!AH105</f>
        <v>0</v>
      </c>
      <c r="AH119" s="253">
        <f>'2.) Profit &amp; loss (P&amp;L)'!AI105</f>
        <v>0</v>
      </c>
      <c r="AI119" s="253">
        <f>'2.) Profit &amp; loss (P&amp;L)'!AJ105</f>
        <v>0</v>
      </c>
      <c r="AJ119" s="253">
        <f>'2.) Profit &amp; loss (P&amp;L)'!AK105</f>
        <v>0</v>
      </c>
      <c r="AK119" s="253">
        <f>'2.) Profit &amp; loss (P&amp;L)'!AL105</f>
        <v>0</v>
      </c>
      <c r="AL119" s="253">
        <f>'2.) Profit &amp; loss (P&amp;L)'!AM105</f>
        <v>0</v>
      </c>
      <c r="AM119" s="253">
        <f>'2.) Profit &amp; loss (P&amp;L)'!AN105</f>
        <v>0</v>
      </c>
      <c r="AN119" s="253">
        <f>'2.) Profit &amp; loss (P&amp;L)'!AO105</f>
        <v>0</v>
      </c>
      <c r="AO119" s="253">
        <f>'2.) Profit &amp; loss (P&amp;L)'!AP105</f>
        <v>0</v>
      </c>
      <c r="AP119" s="304">
        <f>'2.) Profit &amp; loss (P&amp;L)'!AQ105</f>
        <v>0</v>
      </c>
    </row>
    <row r="120" spans="2:42" s="64" customFormat="1" hidden="1" outlineLevel="1" x14ac:dyDescent="0.2">
      <c r="B120" s="297">
        <f>'2.) Profit &amp; loss (P&amp;L)'!B106</f>
        <v>0</v>
      </c>
      <c r="C120" s="284" t="str">
        <f>'2.) Profit &amp; loss (P&amp;L)'!C106</f>
        <v>Employer's contribution social insurance (16)</v>
      </c>
      <c r="D120" s="253">
        <f>'2.) Profit &amp; loss (P&amp;L)'!E106</f>
        <v>0</v>
      </c>
      <c r="E120" s="253">
        <f>'2.) Profit &amp; loss (P&amp;L)'!F106</f>
        <v>0</v>
      </c>
      <c r="F120" s="253">
        <f>'2.) Profit &amp; loss (P&amp;L)'!G106</f>
        <v>0</v>
      </c>
      <c r="G120" s="253">
        <f>'2.) Profit &amp; loss (P&amp;L)'!H106</f>
        <v>0</v>
      </c>
      <c r="H120" s="253">
        <f>'2.) Profit &amp; loss (P&amp;L)'!I106</f>
        <v>0</v>
      </c>
      <c r="I120" s="253">
        <f>'2.) Profit &amp; loss (P&amp;L)'!J106</f>
        <v>0</v>
      </c>
      <c r="J120" s="253">
        <f>'2.) Profit &amp; loss (P&amp;L)'!K106</f>
        <v>0</v>
      </c>
      <c r="K120" s="253">
        <f>'2.) Profit &amp; loss (P&amp;L)'!L106</f>
        <v>0</v>
      </c>
      <c r="L120" s="253">
        <f>'2.) Profit &amp; loss (P&amp;L)'!M106</f>
        <v>0</v>
      </c>
      <c r="M120" s="253">
        <f>'2.) Profit &amp; loss (P&amp;L)'!N106</f>
        <v>0</v>
      </c>
      <c r="N120" s="253">
        <f>'2.) Profit &amp; loss (P&amp;L)'!O106</f>
        <v>0</v>
      </c>
      <c r="O120" s="253">
        <f>'2.) Profit &amp; loss (P&amp;L)'!P106</f>
        <v>0</v>
      </c>
      <c r="P120" s="254">
        <f>'2.) Profit &amp; loss (P&amp;L)'!Q106</f>
        <v>0</v>
      </c>
      <c r="Q120" s="253">
        <f>'2.) Profit &amp; loss (P&amp;L)'!R106</f>
        <v>909.99999999999989</v>
      </c>
      <c r="R120" s="253">
        <f>'2.) Profit &amp; loss (P&amp;L)'!S106</f>
        <v>909.99999999999989</v>
      </c>
      <c r="S120" s="253">
        <f>'2.) Profit &amp; loss (P&amp;L)'!T106</f>
        <v>1049.5</v>
      </c>
      <c r="T120" s="253">
        <f>'2.) Profit &amp; loss (P&amp;L)'!U106</f>
        <v>1049.5</v>
      </c>
      <c r="U120" s="253">
        <f>'2.) Profit &amp; loss (P&amp;L)'!V106</f>
        <v>1049.5</v>
      </c>
      <c r="V120" s="253">
        <f>'2.) Profit &amp; loss (P&amp;L)'!W106</f>
        <v>1049.5</v>
      </c>
      <c r="W120" s="253">
        <f>'2.) Profit &amp; loss (P&amp;L)'!X106</f>
        <v>1049.5</v>
      </c>
      <c r="X120" s="253">
        <f>'2.) Profit &amp; loss (P&amp;L)'!Y106</f>
        <v>1049.5</v>
      </c>
      <c r="Y120" s="253">
        <f>'2.) Profit &amp; loss (P&amp;L)'!Z106</f>
        <v>1049.5</v>
      </c>
      <c r="Z120" s="253">
        <f>'2.) Profit &amp; loss (P&amp;L)'!AA106</f>
        <v>1049.5</v>
      </c>
      <c r="AA120" s="253">
        <f>'2.) Profit &amp; loss (P&amp;L)'!AB106</f>
        <v>1049.5</v>
      </c>
      <c r="AB120" s="253">
        <f>'2.) Profit &amp; loss (P&amp;L)'!AC106</f>
        <v>1049.5</v>
      </c>
      <c r="AC120" s="254">
        <f>'2.) Profit &amp; loss (P&amp;L)'!AD106</f>
        <v>12315</v>
      </c>
      <c r="AD120" s="253">
        <f>'2.) Profit &amp; loss (P&amp;L)'!AE106</f>
        <v>2974.5</v>
      </c>
      <c r="AE120" s="253">
        <f>'2.) Profit &amp; loss (P&amp;L)'!AF106</f>
        <v>2974.5</v>
      </c>
      <c r="AF120" s="253">
        <f>'2.) Profit &amp; loss (P&amp;L)'!AG106</f>
        <v>2974.5</v>
      </c>
      <c r="AG120" s="253">
        <f>'2.) Profit &amp; loss (P&amp;L)'!AH106</f>
        <v>2974.5</v>
      </c>
      <c r="AH120" s="253">
        <f>'2.) Profit &amp; loss (P&amp;L)'!AI106</f>
        <v>2974.5</v>
      </c>
      <c r="AI120" s="253">
        <f>'2.) Profit &amp; loss (P&amp;L)'!AJ106</f>
        <v>2974.5</v>
      </c>
      <c r="AJ120" s="253">
        <f>'2.) Profit &amp; loss (P&amp;L)'!AK106</f>
        <v>3464.5</v>
      </c>
      <c r="AK120" s="253">
        <f>'2.) Profit &amp; loss (P&amp;L)'!AL106</f>
        <v>3464.5</v>
      </c>
      <c r="AL120" s="253">
        <f>'2.) Profit &amp; loss (P&amp;L)'!AM106</f>
        <v>3464.5</v>
      </c>
      <c r="AM120" s="253">
        <f>'2.) Profit &amp; loss (P&amp;L)'!AN106</f>
        <v>3464.5</v>
      </c>
      <c r="AN120" s="253">
        <f>'2.) Profit &amp; loss (P&amp;L)'!AO106</f>
        <v>3464.5</v>
      </c>
      <c r="AO120" s="253">
        <f>'2.) Profit &amp; loss (P&amp;L)'!AP106</f>
        <v>3464.5</v>
      </c>
      <c r="AP120" s="304">
        <f>'2.) Profit &amp; loss (P&amp;L)'!AQ106</f>
        <v>38634</v>
      </c>
    </row>
    <row r="121" spans="2:42" s="64" customFormat="1" hidden="1" outlineLevel="1" x14ac:dyDescent="0.2">
      <c r="B121" s="295" t="str">
        <f>'2.) Profit &amp; loss (P&amp;L)'!B107</f>
        <v>Office equiment</v>
      </c>
      <c r="C121" s="286"/>
      <c r="D121" s="354"/>
      <c r="E121" s="355"/>
      <c r="F121" s="355"/>
      <c r="G121" s="355"/>
      <c r="H121" s="355"/>
      <c r="I121" s="355"/>
      <c r="J121" s="355"/>
      <c r="K121" s="355"/>
      <c r="L121" s="355"/>
      <c r="M121" s="355"/>
      <c r="N121" s="355"/>
      <c r="O121" s="356"/>
      <c r="P121" s="215"/>
      <c r="Q121" s="357"/>
      <c r="R121" s="357"/>
      <c r="S121" s="357"/>
      <c r="T121" s="357"/>
      <c r="U121" s="357"/>
      <c r="V121" s="357"/>
      <c r="W121" s="357"/>
      <c r="X121" s="357"/>
      <c r="Y121" s="357"/>
      <c r="Z121" s="357"/>
      <c r="AA121" s="357"/>
      <c r="AB121" s="357"/>
      <c r="AC121" s="215"/>
      <c r="AD121" s="485"/>
      <c r="AE121" s="486"/>
      <c r="AF121" s="486"/>
      <c r="AG121" s="486"/>
      <c r="AH121" s="486"/>
      <c r="AI121" s="486"/>
      <c r="AJ121" s="486"/>
      <c r="AK121" s="486"/>
      <c r="AL121" s="486"/>
      <c r="AM121" s="486"/>
      <c r="AN121" s="486"/>
      <c r="AO121" s="487"/>
      <c r="AP121" s="303"/>
    </row>
    <row r="122" spans="2:42" s="64" customFormat="1" hidden="1" outlineLevel="1" x14ac:dyDescent="0.2">
      <c r="B122" s="297">
        <f>'2.) Profit &amp; loss (P&amp;L)'!B108</f>
        <v>0</v>
      </c>
      <c r="C122" s="284" t="str">
        <f>'2.) Profit &amp; loss (P&amp;L)'!C108</f>
        <v>Rental costs</v>
      </c>
      <c r="D122" s="253">
        <f>'2.) Profit &amp; loss (P&amp;L)'!E108</f>
        <v>0</v>
      </c>
      <c r="E122" s="253">
        <f>'2.) Profit &amp; loss (P&amp;L)'!F108</f>
        <v>0</v>
      </c>
      <c r="F122" s="253">
        <f>'2.) Profit &amp; loss (P&amp;L)'!G108</f>
        <v>0</v>
      </c>
      <c r="G122" s="253">
        <f>'2.) Profit &amp; loss (P&amp;L)'!H108</f>
        <v>400</v>
      </c>
      <c r="H122" s="253">
        <f>'2.) Profit &amp; loss (P&amp;L)'!I108</f>
        <v>400</v>
      </c>
      <c r="I122" s="253">
        <f>'2.) Profit &amp; loss (P&amp;L)'!J108</f>
        <v>400</v>
      </c>
      <c r="J122" s="253">
        <f>'2.) Profit &amp; loss (P&amp;L)'!K108</f>
        <v>400</v>
      </c>
      <c r="K122" s="253">
        <f>'2.) Profit &amp; loss (P&amp;L)'!L108</f>
        <v>400</v>
      </c>
      <c r="L122" s="253">
        <f>'2.) Profit &amp; loss (P&amp;L)'!M108</f>
        <v>400</v>
      </c>
      <c r="M122" s="253">
        <f>'2.) Profit &amp; loss (P&amp;L)'!N108</f>
        <v>400</v>
      </c>
      <c r="N122" s="253">
        <f>'2.) Profit &amp; loss (P&amp;L)'!O108</f>
        <v>400</v>
      </c>
      <c r="O122" s="253">
        <f>'2.) Profit &amp; loss (P&amp;L)'!P108</f>
        <v>400</v>
      </c>
      <c r="P122" s="254">
        <f>'2.) Profit &amp; loss (P&amp;L)'!Q108</f>
        <v>3600</v>
      </c>
      <c r="Q122" s="253">
        <f>'2.) Profit &amp; loss (P&amp;L)'!R108</f>
        <v>400</v>
      </c>
      <c r="R122" s="253">
        <f>'2.) Profit &amp; loss (P&amp;L)'!S108</f>
        <v>400</v>
      </c>
      <c r="S122" s="253">
        <f>'2.) Profit &amp; loss (P&amp;L)'!T108</f>
        <v>400</v>
      </c>
      <c r="T122" s="253">
        <f>'2.) Profit &amp; loss (P&amp;L)'!U108</f>
        <v>400</v>
      </c>
      <c r="U122" s="253">
        <f>'2.) Profit &amp; loss (P&amp;L)'!V108</f>
        <v>400</v>
      </c>
      <c r="V122" s="253">
        <f>'2.) Profit &amp; loss (P&amp;L)'!W108</f>
        <v>400</v>
      </c>
      <c r="W122" s="253">
        <f>'2.) Profit &amp; loss (P&amp;L)'!X108</f>
        <v>400</v>
      </c>
      <c r="X122" s="253">
        <f>'2.) Profit &amp; loss (P&amp;L)'!Y108</f>
        <v>400</v>
      </c>
      <c r="Y122" s="253">
        <f>'2.) Profit &amp; loss (P&amp;L)'!Z108</f>
        <v>400</v>
      </c>
      <c r="Z122" s="253">
        <f>'2.) Profit &amp; loss (P&amp;L)'!AA108</f>
        <v>400</v>
      </c>
      <c r="AA122" s="253">
        <f>'2.) Profit &amp; loss (P&amp;L)'!AB108</f>
        <v>400</v>
      </c>
      <c r="AB122" s="253">
        <f>'2.) Profit &amp; loss (P&amp;L)'!AC108</f>
        <v>400</v>
      </c>
      <c r="AC122" s="254">
        <f>'2.) Profit &amp; loss (P&amp;L)'!AD108</f>
        <v>4800</v>
      </c>
      <c r="AD122" s="253">
        <f>'2.) Profit &amp; loss (P&amp;L)'!AE108</f>
        <v>1000</v>
      </c>
      <c r="AE122" s="253">
        <f>'2.) Profit &amp; loss (P&amp;L)'!AF108</f>
        <v>1000</v>
      </c>
      <c r="AF122" s="253">
        <f>'2.) Profit &amp; loss (P&amp;L)'!AG108</f>
        <v>1000</v>
      </c>
      <c r="AG122" s="253">
        <f>'2.) Profit &amp; loss (P&amp;L)'!AH108</f>
        <v>1000</v>
      </c>
      <c r="AH122" s="253">
        <f>'2.) Profit &amp; loss (P&amp;L)'!AI108</f>
        <v>1000</v>
      </c>
      <c r="AI122" s="253">
        <f>'2.) Profit &amp; loss (P&amp;L)'!AJ108</f>
        <v>1000</v>
      </c>
      <c r="AJ122" s="253">
        <f>'2.) Profit &amp; loss (P&amp;L)'!AK108</f>
        <v>1000</v>
      </c>
      <c r="AK122" s="253">
        <f>'2.) Profit &amp; loss (P&amp;L)'!AL108</f>
        <v>1000</v>
      </c>
      <c r="AL122" s="253">
        <f>'2.) Profit &amp; loss (P&amp;L)'!AM108</f>
        <v>1000</v>
      </c>
      <c r="AM122" s="253">
        <f>'2.) Profit &amp; loss (P&amp;L)'!AN108</f>
        <v>1000</v>
      </c>
      <c r="AN122" s="253">
        <f>'2.) Profit &amp; loss (P&amp;L)'!AO108</f>
        <v>1000</v>
      </c>
      <c r="AO122" s="253">
        <f>'2.) Profit &amp; loss (P&amp;L)'!AP108</f>
        <v>1000</v>
      </c>
      <c r="AP122" s="304">
        <f>'2.) Profit &amp; loss (P&amp;L)'!AQ108</f>
        <v>12000</v>
      </c>
    </row>
    <row r="123" spans="2:42" s="64" customFormat="1" hidden="1" outlineLevel="1" x14ac:dyDescent="0.2">
      <c r="B123" s="297">
        <f>'2.) Profit &amp; loss (P&amp;L)'!B109</f>
        <v>0</v>
      </c>
      <c r="C123" s="284" t="str">
        <f>'2.) Profit &amp; loss (P&amp;L)'!C109</f>
        <v>Incidental costs</v>
      </c>
      <c r="D123" s="253">
        <f>'2.) Profit &amp; loss (P&amp;L)'!E109</f>
        <v>0</v>
      </c>
      <c r="E123" s="253">
        <f>'2.) Profit &amp; loss (P&amp;L)'!F109</f>
        <v>0</v>
      </c>
      <c r="F123" s="253">
        <f>'2.) Profit &amp; loss (P&amp;L)'!G109</f>
        <v>0</v>
      </c>
      <c r="G123" s="253">
        <f>'2.) Profit &amp; loss (P&amp;L)'!H109</f>
        <v>30</v>
      </c>
      <c r="H123" s="253">
        <f>'2.) Profit &amp; loss (P&amp;L)'!I109</f>
        <v>30</v>
      </c>
      <c r="I123" s="253">
        <f>'2.) Profit &amp; loss (P&amp;L)'!J109</f>
        <v>30</v>
      </c>
      <c r="J123" s="253">
        <f>'2.) Profit &amp; loss (P&amp;L)'!K109</f>
        <v>30</v>
      </c>
      <c r="K123" s="253">
        <f>'2.) Profit &amp; loss (P&amp;L)'!L109</f>
        <v>30</v>
      </c>
      <c r="L123" s="253">
        <f>'2.) Profit &amp; loss (P&amp;L)'!M109</f>
        <v>30</v>
      </c>
      <c r="M123" s="253">
        <f>'2.) Profit &amp; loss (P&amp;L)'!N109</f>
        <v>30</v>
      </c>
      <c r="N123" s="253">
        <f>'2.) Profit &amp; loss (P&amp;L)'!O109</f>
        <v>30</v>
      </c>
      <c r="O123" s="253">
        <f>'2.) Profit &amp; loss (P&amp;L)'!P109</f>
        <v>30</v>
      </c>
      <c r="P123" s="254">
        <f>'2.) Profit &amp; loss (P&amp;L)'!Q109</f>
        <v>270</v>
      </c>
      <c r="Q123" s="253">
        <f>'2.) Profit &amp; loss (P&amp;L)'!R109</f>
        <v>30</v>
      </c>
      <c r="R123" s="253">
        <f>'2.) Profit &amp; loss (P&amp;L)'!S109</f>
        <v>30</v>
      </c>
      <c r="S123" s="253">
        <f>'2.) Profit &amp; loss (P&amp;L)'!T109</f>
        <v>30</v>
      </c>
      <c r="T123" s="253">
        <f>'2.) Profit &amp; loss (P&amp;L)'!U109</f>
        <v>30</v>
      </c>
      <c r="U123" s="253">
        <f>'2.) Profit &amp; loss (P&amp;L)'!V109</f>
        <v>30</v>
      </c>
      <c r="V123" s="253">
        <f>'2.) Profit &amp; loss (P&amp;L)'!W109</f>
        <v>30</v>
      </c>
      <c r="W123" s="253">
        <f>'2.) Profit &amp; loss (P&amp;L)'!X109</f>
        <v>30</v>
      </c>
      <c r="X123" s="253">
        <f>'2.) Profit &amp; loss (P&amp;L)'!Y109</f>
        <v>30</v>
      </c>
      <c r="Y123" s="253">
        <f>'2.) Profit &amp; loss (P&amp;L)'!Z109</f>
        <v>30</v>
      </c>
      <c r="Z123" s="253">
        <f>'2.) Profit &amp; loss (P&amp;L)'!AA109</f>
        <v>30</v>
      </c>
      <c r="AA123" s="253">
        <f>'2.) Profit &amp; loss (P&amp;L)'!AB109</f>
        <v>30</v>
      </c>
      <c r="AB123" s="253">
        <f>'2.) Profit &amp; loss (P&amp;L)'!AC109</f>
        <v>30</v>
      </c>
      <c r="AC123" s="254">
        <f>'2.) Profit &amp; loss (P&amp;L)'!AD109</f>
        <v>360</v>
      </c>
      <c r="AD123" s="253">
        <f>'2.) Profit &amp; loss (P&amp;L)'!AE109</f>
        <v>30</v>
      </c>
      <c r="AE123" s="253">
        <f>'2.) Profit &amp; loss (P&amp;L)'!AF109</f>
        <v>30</v>
      </c>
      <c r="AF123" s="253">
        <f>'2.) Profit &amp; loss (P&amp;L)'!AG109</f>
        <v>30</v>
      </c>
      <c r="AG123" s="253">
        <f>'2.) Profit &amp; loss (P&amp;L)'!AH109</f>
        <v>30</v>
      </c>
      <c r="AH123" s="253">
        <f>'2.) Profit &amp; loss (P&amp;L)'!AI109</f>
        <v>30</v>
      </c>
      <c r="AI123" s="253">
        <f>'2.) Profit &amp; loss (P&amp;L)'!AJ109</f>
        <v>30</v>
      </c>
      <c r="AJ123" s="253">
        <f>'2.) Profit &amp; loss (P&amp;L)'!AK109</f>
        <v>30</v>
      </c>
      <c r="AK123" s="253">
        <f>'2.) Profit &amp; loss (P&amp;L)'!AL109</f>
        <v>30</v>
      </c>
      <c r="AL123" s="253">
        <f>'2.) Profit &amp; loss (P&amp;L)'!AM109</f>
        <v>30</v>
      </c>
      <c r="AM123" s="253">
        <f>'2.) Profit &amp; loss (P&amp;L)'!AN109</f>
        <v>30</v>
      </c>
      <c r="AN123" s="253">
        <f>'2.) Profit &amp; loss (P&amp;L)'!AO109</f>
        <v>30</v>
      </c>
      <c r="AO123" s="253">
        <f>'2.) Profit &amp; loss (P&amp;L)'!AP109</f>
        <v>30</v>
      </c>
      <c r="AP123" s="304">
        <f>'2.) Profit &amp; loss (P&amp;L)'!AQ109</f>
        <v>360</v>
      </c>
    </row>
    <row r="124" spans="2:42" s="64" customFormat="1" hidden="1" outlineLevel="1" x14ac:dyDescent="0.2">
      <c r="B124" s="297">
        <f>'2.) Profit &amp; loss (P&amp;L)'!B110</f>
        <v>0</v>
      </c>
      <c r="C124" s="284" t="str">
        <f>'2.) Profit &amp; loss (P&amp;L)'!C110</f>
        <v>Consumable materials (17)</v>
      </c>
      <c r="D124" s="253">
        <f>'2.) Profit &amp; loss (P&amp;L)'!E110</f>
        <v>35</v>
      </c>
      <c r="E124" s="253">
        <f>'2.) Profit &amp; loss (P&amp;L)'!F110</f>
        <v>35</v>
      </c>
      <c r="F124" s="253">
        <f>'2.) Profit &amp; loss (P&amp;L)'!G110</f>
        <v>35</v>
      </c>
      <c r="G124" s="253">
        <f>'2.) Profit &amp; loss (P&amp;L)'!H110</f>
        <v>35</v>
      </c>
      <c r="H124" s="253">
        <f>'2.) Profit &amp; loss (P&amp;L)'!I110</f>
        <v>35</v>
      </c>
      <c r="I124" s="253">
        <f>'2.) Profit &amp; loss (P&amp;L)'!J110</f>
        <v>35</v>
      </c>
      <c r="J124" s="253">
        <f>'2.) Profit &amp; loss (P&amp;L)'!K110</f>
        <v>35</v>
      </c>
      <c r="K124" s="253">
        <f>'2.) Profit &amp; loss (P&amp;L)'!L110</f>
        <v>35</v>
      </c>
      <c r="L124" s="253">
        <f>'2.) Profit &amp; loss (P&amp;L)'!M110</f>
        <v>35</v>
      </c>
      <c r="M124" s="253">
        <f>'2.) Profit &amp; loss (P&amp;L)'!N110</f>
        <v>35</v>
      </c>
      <c r="N124" s="253">
        <f>'2.) Profit &amp; loss (P&amp;L)'!O110</f>
        <v>35</v>
      </c>
      <c r="O124" s="253">
        <f>'2.) Profit &amp; loss (P&amp;L)'!P110</f>
        <v>35</v>
      </c>
      <c r="P124" s="254">
        <f>'2.) Profit &amp; loss (P&amp;L)'!Q110</f>
        <v>420</v>
      </c>
      <c r="Q124" s="253">
        <f>'2.) Profit &amp; loss (P&amp;L)'!R110</f>
        <v>35</v>
      </c>
      <c r="R124" s="253">
        <f>'2.) Profit &amp; loss (P&amp;L)'!S110</f>
        <v>35</v>
      </c>
      <c r="S124" s="253">
        <f>'2.) Profit &amp; loss (P&amp;L)'!T110</f>
        <v>35</v>
      </c>
      <c r="T124" s="253">
        <f>'2.) Profit &amp; loss (P&amp;L)'!U110</f>
        <v>35</v>
      </c>
      <c r="U124" s="253">
        <f>'2.) Profit &amp; loss (P&amp;L)'!V110</f>
        <v>35</v>
      </c>
      <c r="V124" s="253">
        <f>'2.) Profit &amp; loss (P&amp;L)'!W110</f>
        <v>35</v>
      </c>
      <c r="W124" s="253">
        <f>'2.) Profit &amp; loss (P&amp;L)'!X110</f>
        <v>35</v>
      </c>
      <c r="X124" s="253">
        <f>'2.) Profit &amp; loss (P&amp;L)'!Y110</f>
        <v>35</v>
      </c>
      <c r="Y124" s="253">
        <f>'2.) Profit &amp; loss (P&amp;L)'!Z110</f>
        <v>35</v>
      </c>
      <c r="Z124" s="253">
        <f>'2.) Profit &amp; loss (P&amp;L)'!AA110</f>
        <v>35</v>
      </c>
      <c r="AA124" s="253">
        <f>'2.) Profit &amp; loss (P&amp;L)'!AB110</f>
        <v>35</v>
      </c>
      <c r="AB124" s="253">
        <f>'2.) Profit &amp; loss (P&amp;L)'!AC110</f>
        <v>35</v>
      </c>
      <c r="AC124" s="254">
        <f>'2.) Profit &amp; loss (P&amp;L)'!AD110</f>
        <v>420</v>
      </c>
      <c r="AD124" s="253">
        <f>'2.) Profit &amp; loss (P&amp;L)'!AE110</f>
        <v>35</v>
      </c>
      <c r="AE124" s="253">
        <f>'2.) Profit &amp; loss (P&amp;L)'!AF110</f>
        <v>35</v>
      </c>
      <c r="AF124" s="253">
        <f>'2.) Profit &amp; loss (P&amp;L)'!AG110</f>
        <v>35</v>
      </c>
      <c r="AG124" s="253">
        <f>'2.) Profit &amp; loss (P&amp;L)'!AH110</f>
        <v>35</v>
      </c>
      <c r="AH124" s="253">
        <f>'2.) Profit &amp; loss (P&amp;L)'!AI110</f>
        <v>35</v>
      </c>
      <c r="AI124" s="253">
        <f>'2.) Profit &amp; loss (P&amp;L)'!AJ110</f>
        <v>35</v>
      </c>
      <c r="AJ124" s="253">
        <f>'2.) Profit &amp; loss (P&amp;L)'!AK110</f>
        <v>35</v>
      </c>
      <c r="AK124" s="253">
        <f>'2.) Profit &amp; loss (P&amp;L)'!AL110</f>
        <v>35</v>
      </c>
      <c r="AL124" s="253">
        <f>'2.) Profit &amp; loss (P&amp;L)'!AM110</f>
        <v>35</v>
      </c>
      <c r="AM124" s="253">
        <f>'2.) Profit &amp; loss (P&amp;L)'!AN110</f>
        <v>35</v>
      </c>
      <c r="AN124" s="253">
        <f>'2.) Profit &amp; loss (P&amp;L)'!AO110</f>
        <v>35</v>
      </c>
      <c r="AO124" s="253">
        <f>'2.) Profit &amp; loss (P&amp;L)'!AP110</f>
        <v>35</v>
      </c>
      <c r="AP124" s="304">
        <f>'2.) Profit &amp; loss (P&amp;L)'!AQ110</f>
        <v>420</v>
      </c>
    </row>
    <row r="125" spans="2:42" s="64" customFormat="1" hidden="1" outlineLevel="1" x14ac:dyDescent="0.2">
      <c r="B125" s="297">
        <f>'2.) Profit &amp; loss (P&amp;L)'!B111</f>
        <v>0</v>
      </c>
      <c r="C125" s="284" t="str">
        <f>'2.) Profit &amp; loss (P&amp;L)'!C111</f>
        <v>Telephone, fax, internet, porto</v>
      </c>
      <c r="D125" s="253">
        <f>'2.) Profit &amp; loss (P&amp;L)'!E111</f>
        <v>40</v>
      </c>
      <c r="E125" s="253">
        <f>'2.) Profit &amp; loss (P&amp;L)'!F111</f>
        <v>40</v>
      </c>
      <c r="F125" s="253">
        <f>'2.) Profit &amp; loss (P&amp;L)'!G111</f>
        <v>40</v>
      </c>
      <c r="G125" s="253">
        <f>'2.) Profit &amp; loss (P&amp;L)'!H111</f>
        <v>40</v>
      </c>
      <c r="H125" s="253">
        <f>'2.) Profit &amp; loss (P&amp;L)'!I111</f>
        <v>40</v>
      </c>
      <c r="I125" s="253">
        <f>'2.) Profit &amp; loss (P&amp;L)'!J111</f>
        <v>40</v>
      </c>
      <c r="J125" s="253">
        <f>'2.) Profit &amp; loss (P&amp;L)'!K111</f>
        <v>40</v>
      </c>
      <c r="K125" s="253">
        <f>'2.) Profit &amp; loss (P&amp;L)'!L111</f>
        <v>40</v>
      </c>
      <c r="L125" s="253">
        <f>'2.) Profit &amp; loss (P&amp;L)'!M111</f>
        <v>40</v>
      </c>
      <c r="M125" s="253">
        <f>'2.) Profit &amp; loss (P&amp;L)'!N111</f>
        <v>40</v>
      </c>
      <c r="N125" s="253">
        <f>'2.) Profit &amp; loss (P&amp;L)'!O111</f>
        <v>40</v>
      </c>
      <c r="O125" s="253">
        <f>'2.) Profit &amp; loss (P&amp;L)'!P111</f>
        <v>40</v>
      </c>
      <c r="P125" s="254">
        <f>'2.) Profit &amp; loss (P&amp;L)'!Q111</f>
        <v>480</v>
      </c>
      <c r="Q125" s="253">
        <f>'2.) Profit &amp; loss (P&amp;L)'!R111</f>
        <v>40</v>
      </c>
      <c r="R125" s="253">
        <f>'2.) Profit &amp; loss (P&amp;L)'!S111</f>
        <v>40</v>
      </c>
      <c r="S125" s="253">
        <f>'2.) Profit &amp; loss (P&amp;L)'!T111</f>
        <v>40</v>
      </c>
      <c r="T125" s="253">
        <f>'2.) Profit &amp; loss (P&amp;L)'!U111</f>
        <v>40</v>
      </c>
      <c r="U125" s="253">
        <f>'2.) Profit &amp; loss (P&amp;L)'!V111</f>
        <v>40</v>
      </c>
      <c r="V125" s="253">
        <f>'2.) Profit &amp; loss (P&amp;L)'!W111</f>
        <v>40</v>
      </c>
      <c r="W125" s="253">
        <f>'2.) Profit &amp; loss (P&amp;L)'!X111</f>
        <v>40</v>
      </c>
      <c r="X125" s="253">
        <f>'2.) Profit &amp; loss (P&amp;L)'!Y111</f>
        <v>40</v>
      </c>
      <c r="Y125" s="253">
        <f>'2.) Profit &amp; loss (P&amp;L)'!Z111</f>
        <v>40</v>
      </c>
      <c r="Z125" s="253">
        <f>'2.) Profit &amp; loss (P&amp;L)'!AA111</f>
        <v>40</v>
      </c>
      <c r="AA125" s="253">
        <f>'2.) Profit &amp; loss (P&amp;L)'!AB111</f>
        <v>40</v>
      </c>
      <c r="AB125" s="253">
        <f>'2.) Profit &amp; loss (P&amp;L)'!AC111</f>
        <v>40</v>
      </c>
      <c r="AC125" s="254">
        <f>'2.) Profit &amp; loss (P&amp;L)'!AD111</f>
        <v>480</v>
      </c>
      <c r="AD125" s="253">
        <f>'2.) Profit &amp; loss (P&amp;L)'!AE111</f>
        <v>40</v>
      </c>
      <c r="AE125" s="253">
        <f>'2.) Profit &amp; loss (P&amp;L)'!AF111</f>
        <v>40</v>
      </c>
      <c r="AF125" s="253">
        <f>'2.) Profit &amp; loss (P&amp;L)'!AG111</f>
        <v>40</v>
      </c>
      <c r="AG125" s="253">
        <f>'2.) Profit &amp; loss (P&amp;L)'!AH111</f>
        <v>40</v>
      </c>
      <c r="AH125" s="253">
        <f>'2.) Profit &amp; loss (P&amp;L)'!AI111</f>
        <v>40</v>
      </c>
      <c r="AI125" s="253">
        <f>'2.) Profit &amp; loss (P&amp;L)'!AJ111</f>
        <v>40</v>
      </c>
      <c r="AJ125" s="253">
        <f>'2.) Profit &amp; loss (P&amp;L)'!AK111</f>
        <v>40</v>
      </c>
      <c r="AK125" s="253">
        <f>'2.) Profit &amp; loss (P&amp;L)'!AL111</f>
        <v>40</v>
      </c>
      <c r="AL125" s="253">
        <f>'2.) Profit &amp; loss (P&amp;L)'!AM111</f>
        <v>40</v>
      </c>
      <c r="AM125" s="253">
        <f>'2.) Profit &amp; loss (P&amp;L)'!AN111</f>
        <v>40</v>
      </c>
      <c r="AN125" s="253">
        <f>'2.) Profit &amp; loss (P&amp;L)'!AO111</f>
        <v>40</v>
      </c>
      <c r="AO125" s="253">
        <f>'2.) Profit &amp; loss (P&amp;L)'!AP111</f>
        <v>40</v>
      </c>
      <c r="AP125" s="304">
        <f>'2.) Profit &amp; loss (P&amp;L)'!AQ111</f>
        <v>480</v>
      </c>
    </row>
    <row r="126" spans="2:42" s="64" customFormat="1" hidden="1" outlineLevel="1" x14ac:dyDescent="0.2">
      <c r="B126" s="297">
        <f>'2.) Profit &amp; loss (P&amp;L)'!B112</f>
        <v>0</v>
      </c>
      <c r="C126" s="284" t="str">
        <f>'2.) Profit &amp; loss (P&amp;L)'!C112</f>
        <v>Vehicle fleet</v>
      </c>
      <c r="D126" s="253">
        <f>'2.) Profit &amp; loss (P&amp;L)'!E112</f>
        <v>0</v>
      </c>
      <c r="E126" s="253">
        <f>'2.) Profit &amp; loss (P&amp;L)'!F112</f>
        <v>0</v>
      </c>
      <c r="F126" s="253">
        <f>'2.) Profit &amp; loss (P&amp;L)'!G112</f>
        <v>0</v>
      </c>
      <c r="G126" s="253">
        <f>'2.) Profit &amp; loss (P&amp;L)'!H112</f>
        <v>0</v>
      </c>
      <c r="H126" s="253">
        <f>'2.) Profit &amp; loss (P&amp;L)'!I112</f>
        <v>0</v>
      </c>
      <c r="I126" s="253">
        <f>'2.) Profit &amp; loss (P&amp;L)'!J112</f>
        <v>0</v>
      </c>
      <c r="J126" s="253">
        <f>'2.) Profit &amp; loss (P&amp;L)'!K112</f>
        <v>0</v>
      </c>
      <c r="K126" s="253">
        <f>'2.) Profit &amp; loss (P&amp;L)'!L112</f>
        <v>0</v>
      </c>
      <c r="L126" s="253">
        <f>'2.) Profit &amp; loss (P&amp;L)'!M112</f>
        <v>0</v>
      </c>
      <c r="M126" s="253">
        <f>'2.) Profit &amp; loss (P&amp;L)'!N112</f>
        <v>0</v>
      </c>
      <c r="N126" s="253">
        <f>'2.) Profit &amp; loss (P&amp;L)'!O112</f>
        <v>0</v>
      </c>
      <c r="O126" s="253">
        <f>'2.) Profit &amp; loss (P&amp;L)'!P112</f>
        <v>0</v>
      </c>
      <c r="P126" s="254">
        <f>'2.) Profit &amp; loss (P&amp;L)'!Q112</f>
        <v>0</v>
      </c>
      <c r="Q126" s="253">
        <f>'2.) Profit &amp; loss (P&amp;L)'!R112</f>
        <v>0</v>
      </c>
      <c r="R126" s="253">
        <f>'2.) Profit &amp; loss (P&amp;L)'!S112</f>
        <v>0</v>
      </c>
      <c r="S126" s="253">
        <f>'2.) Profit &amp; loss (P&amp;L)'!T112</f>
        <v>0</v>
      </c>
      <c r="T126" s="253">
        <f>'2.) Profit &amp; loss (P&amp;L)'!U112</f>
        <v>0</v>
      </c>
      <c r="U126" s="253">
        <f>'2.) Profit &amp; loss (P&amp;L)'!V112</f>
        <v>0</v>
      </c>
      <c r="V126" s="253">
        <f>'2.) Profit &amp; loss (P&amp;L)'!W112</f>
        <v>0</v>
      </c>
      <c r="W126" s="253">
        <f>'2.) Profit &amp; loss (P&amp;L)'!X112</f>
        <v>0</v>
      </c>
      <c r="X126" s="253">
        <f>'2.) Profit &amp; loss (P&amp;L)'!Y112</f>
        <v>0</v>
      </c>
      <c r="Y126" s="253">
        <f>'2.) Profit &amp; loss (P&amp;L)'!Z112</f>
        <v>0</v>
      </c>
      <c r="Z126" s="253">
        <f>'2.) Profit &amp; loss (P&amp;L)'!AA112</f>
        <v>0</v>
      </c>
      <c r="AA126" s="253">
        <f>'2.) Profit &amp; loss (P&amp;L)'!AB112</f>
        <v>0</v>
      </c>
      <c r="AB126" s="253">
        <f>'2.) Profit &amp; loss (P&amp;L)'!AC112</f>
        <v>0</v>
      </c>
      <c r="AC126" s="254">
        <f>'2.) Profit &amp; loss (P&amp;L)'!AD112</f>
        <v>0</v>
      </c>
      <c r="AD126" s="253">
        <f>'2.) Profit &amp; loss (P&amp;L)'!AE112</f>
        <v>0</v>
      </c>
      <c r="AE126" s="253">
        <f>'2.) Profit &amp; loss (P&amp;L)'!AF112</f>
        <v>0</v>
      </c>
      <c r="AF126" s="253">
        <f>'2.) Profit &amp; loss (P&amp;L)'!AG112</f>
        <v>0</v>
      </c>
      <c r="AG126" s="253">
        <f>'2.) Profit &amp; loss (P&amp;L)'!AH112</f>
        <v>0</v>
      </c>
      <c r="AH126" s="253">
        <f>'2.) Profit &amp; loss (P&amp;L)'!AI112</f>
        <v>0</v>
      </c>
      <c r="AI126" s="253">
        <f>'2.) Profit &amp; loss (P&amp;L)'!AJ112</f>
        <v>0</v>
      </c>
      <c r="AJ126" s="253">
        <f>'2.) Profit &amp; loss (P&amp;L)'!AK112</f>
        <v>0</v>
      </c>
      <c r="AK126" s="253">
        <f>'2.) Profit &amp; loss (P&amp;L)'!AL112</f>
        <v>0</v>
      </c>
      <c r="AL126" s="253">
        <f>'2.) Profit &amp; loss (P&amp;L)'!AM112</f>
        <v>0</v>
      </c>
      <c r="AM126" s="253">
        <f>'2.) Profit &amp; loss (P&amp;L)'!AN112</f>
        <v>0</v>
      </c>
      <c r="AN126" s="253">
        <f>'2.) Profit &amp; loss (P&amp;L)'!AO112</f>
        <v>0</v>
      </c>
      <c r="AO126" s="253">
        <f>'2.) Profit &amp; loss (P&amp;L)'!AP112</f>
        <v>0</v>
      </c>
      <c r="AP126" s="304">
        <f>'2.) Profit &amp; loss (P&amp;L)'!AQ112</f>
        <v>0</v>
      </c>
    </row>
    <row r="127" spans="2:42" s="64" customFormat="1" hidden="1" outlineLevel="1" x14ac:dyDescent="0.2">
      <c r="B127" s="297">
        <f>'2.) Profit &amp; loss (P&amp;L)'!B113</f>
        <v>0</v>
      </c>
      <c r="C127" s="284" t="str">
        <f>'2.) Profit &amp; loss (P&amp;L)'!C113</f>
        <v>Insurances</v>
      </c>
      <c r="D127" s="253">
        <f>'2.) Profit &amp; loss (P&amp;L)'!E113</f>
        <v>0</v>
      </c>
      <c r="E127" s="253">
        <f>'2.) Profit &amp; loss (P&amp;L)'!F113</f>
        <v>0</v>
      </c>
      <c r="F127" s="253">
        <f>'2.) Profit &amp; loss (P&amp;L)'!G113</f>
        <v>0</v>
      </c>
      <c r="G127" s="253">
        <f>'2.) Profit &amp; loss (P&amp;L)'!H113</f>
        <v>200</v>
      </c>
      <c r="H127" s="253">
        <f>'2.) Profit &amp; loss (P&amp;L)'!I113</f>
        <v>0</v>
      </c>
      <c r="I127" s="253">
        <f>'2.) Profit &amp; loss (P&amp;L)'!J113</f>
        <v>0</v>
      </c>
      <c r="J127" s="253">
        <f>'2.) Profit &amp; loss (P&amp;L)'!K113</f>
        <v>0</v>
      </c>
      <c r="K127" s="253">
        <f>'2.) Profit &amp; loss (P&amp;L)'!L113</f>
        <v>0</v>
      </c>
      <c r="L127" s="253">
        <f>'2.) Profit &amp; loss (P&amp;L)'!M113</f>
        <v>0</v>
      </c>
      <c r="M127" s="253">
        <f>'2.) Profit &amp; loss (P&amp;L)'!N113</f>
        <v>0</v>
      </c>
      <c r="N127" s="253">
        <f>'2.) Profit &amp; loss (P&amp;L)'!O113</f>
        <v>0</v>
      </c>
      <c r="O127" s="253">
        <f>'2.) Profit &amp; loss (P&amp;L)'!P113</f>
        <v>0</v>
      </c>
      <c r="P127" s="254">
        <f>'2.) Profit &amp; loss (P&amp;L)'!Q113</f>
        <v>200</v>
      </c>
      <c r="Q127" s="253">
        <f>'2.) Profit &amp; loss (P&amp;L)'!R113</f>
        <v>0</v>
      </c>
      <c r="R127" s="253">
        <f>'2.) Profit &amp; loss (P&amp;L)'!S113</f>
        <v>0</v>
      </c>
      <c r="S127" s="253">
        <f>'2.) Profit &amp; loss (P&amp;L)'!T113</f>
        <v>0</v>
      </c>
      <c r="T127" s="253">
        <f>'2.) Profit &amp; loss (P&amp;L)'!U113</f>
        <v>200</v>
      </c>
      <c r="U127" s="253">
        <f>'2.) Profit &amp; loss (P&amp;L)'!V113</f>
        <v>0</v>
      </c>
      <c r="V127" s="253">
        <f>'2.) Profit &amp; loss (P&amp;L)'!W113</f>
        <v>0</v>
      </c>
      <c r="W127" s="253">
        <f>'2.) Profit &amp; loss (P&amp;L)'!X113</f>
        <v>0</v>
      </c>
      <c r="X127" s="253">
        <f>'2.) Profit &amp; loss (P&amp;L)'!Y113</f>
        <v>0</v>
      </c>
      <c r="Y127" s="253">
        <f>'2.) Profit &amp; loss (P&amp;L)'!Z113</f>
        <v>0</v>
      </c>
      <c r="Z127" s="253">
        <f>'2.) Profit &amp; loss (P&amp;L)'!AA113</f>
        <v>0</v>
      </c>
      <c r="AA127" s="253">
        <f>'2.) Profit &amp; loss (P&amp;L)'!AB113</f>
        <v>0</v>
      </c>
      <c r="AB127" s="253">
        <f>'2.) Profit &amp; loss (P&amp;L)'!AC113</f>
        <v>0</v>
      </c>
      <c r="AC127" s="254">
        <f>'2.) Profit &amp; loss (P&amp;L)'!AD113</f>
        <v>200</v>
      </c>
      <c r="AD127" s="253">
        <f>'2.) Profit &amp; loss (P&amp;L)'!AE113</f>
        <v>0</v>
      </c>
      <c r="AE127" s="253">
        <f>'2.) Profit &amp; loss (P&amp;L)'!AF113</f>
        <v>0</v>
      </c>
      <c r="AF127" s="253">
        <f>'2.) Profit &amp; loss (P&amp;L)'!AG113</f>
        <v>0</v>
      </c>
      <c r="AG127" s="253">
        <f>'2.) Profit &amp; loss (P&amp;L)'!AH113</f>
        <v>350</v>
      </c>
      <c r="AH127" s="253">
        <f>'2.) Profit &amp; loss (P&amp;L)'!AI113</f>
        <v>0</v>
      </c>
      <c r="AI127" s="253">
        <f>'2.) Profit &amp; loss (P&amp;L)'!AJ113</f>
        <v>0</v>
      </c>
      <c r="AJ127" s="253">
        <f>'2.) Profit &amp; loss (P&amp;L)'!AK113</f>
        <v>0</v>
      </c>
      <c r="AK127" s="253">
        <f>'2.) Profit &amp; loss (P&amp;L)'!AL113</f>
        <v>0</v>
      </c>
      <c r="AL127" s="253">
        <f>'2.) Profit &amp; loss (P&amp;L)'!AM113</f>
        <v>0</v>
      </c>
      <c r="AM127" s="253">
        <f>'2.) Profit &amp; loss (P&amp;L)'!AN113</f>
        <v>0</v>
      </c>
      <c r="AN127" s="253">
        <f>'2.) Profit &amp; loss (P&amp;L)'!AO113</f>
        <v>0</v>
      </c>
      <c r="AO127" s="253">
        <f>'2.) Profit &amp; loss (P&amp;L)'!AP113</f>
        <v>0</v>
      </c>
      <c r="AP127" s="304">
        <f>'2.) Profit &amp; loss (P&amp;L)'!AQ113</f>
        <v>350</v>
      </c>
    </row>
    <row r="128" spans="2:42" hidden="1" outlineLevel="1" x14ac:dyDescent="0.2">
      <c r="B128" s="297">
        <f>'2.) Profit &amp; loss (P&amp;L)'!B114</f>
        <v>0</v>
      </c>
      <c r="C128" s="284" t="str">
        <f>'2.) Profit &amp; loss (P&amp;L)'!C114</f>
        <v>Input tax</v>
      </c>
      <c r="D128" s="253">
        <f>'2.) Profit &amp; loss (P&amp;L)'!E114</f>
        <v>14.25</v>
      </c>
      <c r="E128" s="253">
        <f>'2.) Profit &amp; loss (P&amp;L)'!F114</f>
        <v>14.25</v>
      </c>
      <c r="F128" s="253">
        <f>'2.) Profit &amp; loss (P&amp;L)'!G114</f>
        <v>14.25</v>
      </c>
      <c r="G128" s="253">
        <f>'2.) Profit &amp; loss (P&amp;L)'!H114</f>
        <v>57.95</v>
      </c>
      <c r="H128" s="253">
        <f>'2.) Profit &amp; loss (P&amp;L)'!I114</f>
        <v>19.950000000000003</v>
      </c>
      <c r="I128" s="253">
        <f>'2.) Profit &amp; loss (P&amp;L)'!J114</f>
        <v>19.950000000000003</v>
      </c>
      <c r="J128" s="253">
        <f>'2.) Profit &amp; loss (P&amp;L)'!K114</f>
        <v>19.950000000000003</v>
      </c>
      <c r="K128" s="253">
        <f>'2.) Profit &amp; loss (P&amp;L)'!L114</f>
        <v>19.950000000000003</v>
      </c>
      <c r="L128" s="253">
        <f>'2.) Profit &amp; loss (P&amp;L)'!M114</f>
        <v>19.950000000000003</v>
      </c>
      <c r="M128" s="253">
        <f>'2.) Profit &amp; loss (P&amp;L)'!N114</f>
        <v>19.950000000000003</v>
      </c>
      <c r="N128" s="253">
        <f>'2.) Profit &amp; loss (P&amp;L)'!O114</f>
        <v>19.950000000000003</v>
      </c>
      <c r="O128" s="253">
        <f>'2.) Profit &amp; loss (P&amp;L)'!P114</f>
        <v>19.950000000000003</v>
      </c>
      <c r="P128" s="254">
        <f>'2.) Profit &amp; loss (P&amp;L)'!Q114</f>
        <v>260.29999999999995</v>
      </c>
      <c r="Q128" s="253">
        <f>'2.) Profit &amp; loss (P&amp;L)'!R114</f>
        <v>19.950000000000003</v>
      </c>
      <c r="R128" s="253">
        <f>'2.) Profit &amp; loss (P&amp;L)'!S114</f>
        <v>19.950000000000003</v>
      </c>
      <c r="S128" s="253">
        <f>'2.) Profit &amp; loss (P&amp;L)'!T114</f>
        <v>19.950000000000003</v>
      </c>
      <c r="T128" s="253">
        <f>'2.) Profit &amp; loss (P&amp;L)'!U114</f>
        <v>57.95</v>
      </c>
      <c r="U128" s="253">
        <f>'2.) Profit &amp; loss (P&amp;L)'!V114</f>
        <v>19.950000000000003</v>
      </c>
      <c r="V128" s="253">
        <f>'2.) Profit &amp; loss (P&amp;L)'!W114</f>
        <v>19.950000000000003</v>
      </c>
      <c r="W128" s="253">
        <f>'2.) Profit &amp; loss (P&amp;L)'!X114</f>
        <v>19.950000000000003</v>
      </c>
      <c r="X128" s="253">
        <f>'2.) Profit &amp; loss (P&amp;L)'!Y114</f>
        <v>19.950000000000003</v>
      </c>
      <c r="Y128" s="253">
        <f>'2.) Profit &amp; loss (P&amp;L)'!Z114</f>
        <v>19.950000000000003</v>
      </c>
      <c r="Z128" s="253">
        <f>'2.) Profit &amp; loss (P&amp;L)'!AA114</f>
        <v>19.950000000000003</v>
      </c>
      <c r="AA128" s="253">
        <f>'2.) Profit &amp; loss (P&amp;L)'!AB114</f>
        <v>19.950000000000003</v>
      </c>
      <c r="AB128" s="253">
        <f>'2.) Profit &amp; loss (P&amp;L)'!AC114</f>
        <v>19.950000000000003</v>
      </c>
      <c r="AC128" s="254">
        <f>'2.) Profit &amp; loss (P&amp;L)'!AD114</f>
        <v>277.39999999999992</v>
      </c>
      <c r="AD128" s="253">
        <f>'2.) Profit &amp; loss (P&amp;L)'!AE114</f>
        <v>19.950000000000003</v>
      </c>
      <c r="AE128" s="253">
        <f>'2.) Profit &amp; loss (P&amp;L)'!AF114</f>
        <v>19.950000000000003</v>
      </c>
      <c r="AF128" s="253">
        <f>'2.) Profit &amp; loss (P&amp;L)'!AG114</f>
        <v>19.950000000000003</v>
      </c>
      <c r="AG128" s="253">
        <f>'2.) Profit &amp; loss (P&amp;L)'!AH114</f>
        <v>86.45</v>
      </c>
      <c r="AH128" s="253">
        <f>'2.) Profit &amp; loss (P&amp;L)'!AI114</f>
        <v>19.950000000000003</v>
      </c>
      <c r="AI128" s="253">
        <f>'2.) Profit &amp; loss (P&amp;L)'!AJ114</f>
        <v>19.950000000000003</v>
      </c>
      <c r="AJ128" s="253">
        <f>'2.) Profit &amp; loss (P&amp;L)'!AK114</f>
        <v>19.950000000000003</v>
      </c>
      <c r="AK128" s="253">
        <f>'2.) Profit &amp; loss (P&amp;L)'!AL114</f>
        <v>19.950000000000003</v>
      </c>
      <c r="AL128" s="253">
        <f>'2.) Profit &amp; loss (P&amp;L)'!AM114</f>
        <v>19.950000000000003</v>
      </c>
      <c r="AM128" s="253">
        <f>'2.) Profit &amp; loss (P&amp;L)'!AN114</f>
        <v>19.950000000000003</v>
      </c>
      <c r="AN128" s="253">
        <f>'2.) Profit &amp; loss (P&amp;L)'!AO114</f>
        <v>19.950000000000003</v>
      </c>
      <c r="AO128" s="253">
        <f>'2.) Profit &amp; loss (P&amp;L)'!AP114</f>
        <v>19.950000000000003</v>
      </c>
      <c r="AP128" s="304">
        <f>'2.) Profit &amp; loss (P&amp;L)'!AQ114</f>
        <v>305.89999999999992</v>
      </c>
    </row>
    <row r="129" spans="2:42" s="64" customFormat="1" hidden="1" outlineLevel="1" x14ac:dyDescent="0.2">
      <c r="B129" s="295" t="str">
        <f>'2.) Profit &amp; loss (P&amp;L)'!B115</f>
        <v>Advertisement</v>
      </c>
      <c r="C129" s="286"/>
      <c r="D129" s="351"/>
      <c r="E129" s="352"/>
      <c r="F129" s="352"/>
      <c r="G129" s="352"/>
      <c r="H129" s="352"/>
      <c r="I129" s="352"/>
      <c r="J129" s="352"/>
      <c r="K129" s="352"/>
      <c r="L129" s="352"/>
      <c r="M129" s="352"/>
      <c r="N129" s="352"/>
      <c r="O129" s="353"/>
      <c r="P129" s="215"/>
      <c r="Q129" s="350"/>
      <c r="R129" s="350"/>
      <c r="S129" s="350"/>
      <c r="T129" s="350"/>
      <c r="U129" s="350"/>
      <c r="V129" s="350"/>
      <c r="W129" s="350"/>
      <c r="X129" s="350"/>
      <c r="Y129" s="350"/>
      <c r="Z129" s="350"/>
      <c r="AA129" s="350"/>
      <c r="AB129" s="350"/>
      <c r="AC129" s="215"/>
      <c r="AD129" s="485"/>
      <c r="AE129" s="486"/>
      <c r="AF129" s="486"/>
      <c r="AG129" s="486"/>
      <c r="AH129" s="486"/>
      <c r="AI129" s="486"/>
      <c r="AJ129" s="486"/>
      <c r="AK129" s="486"/>
      <c r="AL129" s="486"/>
      <c r="AM129" s="486"/>
      <c r="AN129" s="486"/>
      <c r="AO129" s="487"/>
      <c r="AP129" s="296"/>
    </row>
    <row r="130" spans="2:42" s="64" customFormat="1" hidden="1" outlineLevel="1" x14ac:dyDescent="0.2">
      <c r="B130" s="297">
        <f>'2.) Profit &amp; loss (P&amp;L)'!B116</f>
        <v>0</v>
      </c>
      <c r="C130" s="284" t="str">
        <f>'2.) Profit &amp; loss (P&amp;L)'!C116</f>
        <v>Marketing costs</v>
      </c>
      <c r="D130" s="253">
        <f>'2.) Profit &amp; loss (P&amp;L)'!E116</f>
        <v>0</v>
      </c>
      <c r="E130" s="253">
        <f>'2.) Profit &amp; loss (P&amp;L)'!F116</f>
        <v>0</v>
      </c>
      <c r="F130" s="253">
        <f>'2.) Profit &amp; loss (P&amp;L)'!G116</f>
        <v>0</v>
      </c>
      <c r="G130" s="253">
        <f>'2.) Profit &amp; loss (P&amp;L)'!H116</f>
        <v>0</v>
      </c>
      <c r="H130" s="253">
        <f>'2.) Profit &amp; loss (P&amp;L)'!I116</f>
        <v>50</v>
      </c>
      <c r="I130" s="253">
        <f>'2.) Profit &amp; loss (P&amp;L)'!J116</f>
        <v>50</v>
      </c>
      <c r="J130" s="253">
        <f>'2.) Profit &amp; loss (P&amp;L)'!K116</f>
        <v>50</v>
      </c>
      <c r="K130" s="253">
        <f>'2.) Profit &amp; loss (P&amp;L)'!L116</f>
        <v>100</v>
      </c>
      <c r="L130" s="253">
        <f>'2.) Profit &amp; loss (P&amp;L)'!M116</f>
        <v>200</v>
      </c>
      <c r="M130" s="253">
        <f>'2.) Profit &amp; loss (P&amp;L)'!N116</f>
        <v>500</v>
      </c>
      <c r="N130" s="253">
        <f>'2.) Profit &amp; loss (P&amp;L)'!O116</f>
        <v>500</v>
      </c>
      <c r="O130" s="253">
        <f>'2.) Profit &amp; loss (P&amp;L)'!P116</f>
        <v>2000</v>
      </c>
      <c r="P130" s="254">
        <f>'2.) Profit &amp; loss (P&amp;L)'!Q116</f>
        <v>3450</v>
      </c>
      <c r="Q130" s="253">
        <f>'2.) Profit &amp; loss (P&amp;L)'!R116</f>
        <v>100</v>
      </c>
      <c r="R130" s="253">
        <f>'2.) Profit &amp; loss (P&amp;L)'!S116</f>
        <v>100</v>
      </c>
      <c r="S130" s="253">
        <f>'2.) Profit &amp; loss (P&amp;L)'!T116</f>
        <v>100</v>
      </c>
      <c r="T130" s="253">
        <f>'2.) Profit &amp; loss (P&amp;L)'!U116</f>
        <v>300</v>
      </c>
      <c r="U130" s="253">
        <f>'2.) Profit &amp; loss (P&amp;L)'!V116</f>
        <v>300</v>
      </c>
      <c r="V130" s="253">
        <f>'2.) Profit &amp; loss (P&amp;L)'!W116</f>
        <v>300</v>
      </c>
      <c r="W130" s="253">
        <f>'2.) Profit &amp; loss (P&amp;L)'!X116</f>
        <v>1000</v>
      </c>
      <c r="X130" s="253">
        <f>'2.) Profit &amp; loss (P&amp;L)'!Y116</f>
        <v>1500</v>
      </c>
      <c r="Y130" s="253">
        <f>'2.) Profit &amp; loss (P&amp;L)'!Z116</f>
        <v>2000</v>
      </c>
      <c r="Z130" s="253">
        <f>'2.) Profit &amp; loss (P&amp;L)'!AA116</f>
        <v>3000</v>
      </c>
      <c r="AA130" s="253">
        <f>'2.) Profit &amp; loss (P&amp;L)'!AB116</f>
        <v>3000</v>
      </c>
      <c r="AB130" s="253">
        <f>'2.) Profit &amp; loss (P&amp;L)'!AC116</f>
        <v>3000</v>
      </c>
      <c r="AC130" s="254">
        <f>'2.) Profit &amp; loss (P&amp;L)'!AD116</f>
        <v>14700</v>
      </c>
      <c r="AD130" s="253">
        <f>'2.) Profit &amp; loss (P&amp;L)'!AE116</f>
        <v>3000</v>
      </c>
      <c r="AE130" s="253">
        <f>'2.) Profit &amp; loss (P&amp;L)'!AF116</f>
        <v>3000</v>
      </c>
      <c r="AF130" s="253">
        <f>'2.) Profit &amp; loss (P&amp;L)'!AG116</f>
        <v>3000</v>
      </c>
      <c r="AG130" s="253">
        <f>'2.) Profit &amp; loss (P&amp;L)'!AH116</f>
        <v>3000</v>
      </c>
      <c r="AH130" s="253">
        <f>'2.) Profit &amp; loss (P&amp;L)'!AI116</f>
        <v>6000</v>
      </c>
      <c r="AI130" s="253">
        <f>'2.) Profit &amp; loss (P&amp;L)'!AJ116</f>
        <v>10000</v>
      </c>
      <c r="AJ130" s="253">
        <f>'2.) Profit &amp; loss (P&amp;L)'!AK116</f>
        <v>10000</v>
      </c>
      <c r="AK130" s="253">
        <f>'2.) Profit &amp; loss (P&amp;L)'!AL116</f>
        <v>15000</v>
      </c>
      <c r="AL130" s="253">
        <f>'2.) Profit &amp; loss (P&amp;L)'!AM116</f>
        <v>15000</v>
      </c>
      <c r="AM130" s="253">
        <f>'2.) Profit &amp; loss (P&amp;L)'!AN116</f>
        <v>20000</v>
      </c>
      <c r="AN130" s="253">
        <f>'2.) Profit &amp; loss (P&amp;L)'!AO116</f>
        <v>20000</v>
      </c>
      <c r="AO130" s="253">
        <f>'2.) Profit &amp; loss (P&amp;L)'!AP116</f>
        <v>20000</v>
      </c>
      <c r="AP130" s="304">
        <f>'2.) Profit &amp; loss (P&amp;L)'!AQ116</f>
        <v>128000</v>
      </c>
    </row>
    <row r="131" spans="2:42" s="64" customFormat="1" hidden="1" outlineLevel="1" x14ac:dyDescent="0.2">
      <c r="B131" s="297">
        <f>'2.) Profit &amp; loss (P&amp;L)'!B117</f>
        <v>0</v>
      </c>
      <c r="C131" s="284" t="str">
        <f>'2.) Profit &amp; loss (P&amp;L)'!C117</f>
        <v>Distribution costs</v>
      </c>
      <c r="D131" s="253">
        <f>'2.) Profit &amp; loss (P&amp;L)'!E117</f>
        <v>0</v>
      </c>
      <c r="E131" s="253">
        <f>'2.) Profit &amp; loss (P&amp;L)'!F117</f>
        <v>0</v>
      </c>
      <c r="F131" s="253">
        <f>'2.) Profit &amp; loss (P&amp;L)'!G117</f>
        <v>0</v>
      </c>
      <c r="G131" s="253">
        <f>'2.) Profit &amp; loss (P&amp;L)'!H117</f>
        <v>0</v>
      </c>
      <c r="H131" s="253">
        <f>'2.) Profit &amp; loss (P&amp;L)'!I117</f>
        <v>0</v>
      </c>
      <c r="I131" s="253">
        <f>'2.) Profit &amp; loss (P&amp;L)'!J117</f>
        <v>0</v>
      </c>
      <c r="J131" s="253">
        <f>'2.) Profit &amp; loss (P&amp;L)'!K117</f>
        <v>0</v>
      </c>
      <c r="K131" s="253">
        <f>'2.) Profit &amp; loss (P&amp;L)'!L117</f>
        <v>0</v>
      </c>
      <c r="L131" s="253">
        <f>'2.) Profit &amp; loss (P&amp;L)'!M117</f>
        <v>0</v>
      </c>
      <c r="M131" s="253">
        <f>'2.) Profit &amp; loss (P&amp;L)'!N117</f>
        <v>0</v>
      </c>
      <c r="N131" s="253">
        <f>'2.) Profit &amp; loss (P&amp;L)'!O117</f>
        <v>0</v>
      </c>
      <c r="O131" s="253">
        <f>'2.) Profit &amp; loss (P&amp;L)'!P117</f>
        <v>0</v>
      </c>
      <c r="P131" s="254">
        <f>'2.) Profit &amp; loss (P&amp;L)'!Q117</f>
        <v>0</v>
      </c>
      <c r="Q131" s="253">
        <f>'2.) Profit &amp; loss (P&amp;L)'!R117</f>
        <v>0</v>
      </c>
      <c r="R131" s="253">
        <f>'2.) Profit &amp; loss (P&amp;L)'!S117</f>
        <v>0</v>
      </c>
      <c r="S131" s="253">
        <f>'2.) Profit &amp; loss (P&amp;L)'!T117</f>
        <v>0</v>
      </c>
      <c r="T131" s="253">
        <f>'2.) Profit &amp; loss (P&amp;L)'!U117</f>
        <v>0</v>
      </c>
      <c r="U131" s="253">
        <f>'2.) Profit &amp; loss (P&amp;L)'!V117</f>
        <v>0</v>
      </c>
      <c r="V131" s="253">
        <f>'2.) Profit &amp; loss (P&amp;L)'!W117</f>
        <v>0</v>
      </c>
      <c r="W131" s="253">
        <f>'2.) Profit &amp; loss (P&amp;L)'!X117</f>
        <v>0</v>
      </c>
      <c r="X131" s="253">
        <f>'2.) Profit &amp; loss (P&amp;L)'!Y117</f>
        <v>0</v>
      </c>
      <c r="Y131" s="253">
        <f>'2.) Profit &amp; loss (P&amp;L)'!Z117</f>
        <v>0</v>
      </c>
      <c r="Z131" s="253">
        <f>'2.) Profit &amp; loss (P&amp;L)'!AA117</f>
        <v>0</v>
      </c>
      <c r="AA131" s="253">
        <f>'2.) Profit &amp; loss (P&amp;L)'!AB117</f>
        <v>0</v>
      </c>
      <c r="AB131" s="253">
        <f>'2.) Profit &amp; loss (P&amp;L)'!AC117</f>
        <v>0</v>
      </c>
      <c r="AC131" s="254">
        <f>'2.) Profit &amp; loss (P&amp;L)'!AD117</f>
        <v>0</v>
      </c>
      <c r="AD131" s="253">
        <f>'2.) Profit &amp; loss (P&amp;L)'!AE117</f>
        <v>0</v>
      </c>
      <c r="AE131" s="253">
        <f>'2.) Profit &amp; loss (P&amp;L)'!AF117</f>
        <v>0</v>
      </c>
      <c r="AF131" s="253">
        <f>'2.) Profit &amp; loss (P&amp;L)'!AG117</f>
        <v>0</v>
      </c>
      <c r="AG131" s="253">
        <f>'2.) Profit &amp; loss (P&amp;L)'!AH117</f>
        <v>0</v>
      </c>
      <c r="AH131" s="253">
        <f>'2.) Profit &amp; loss (P&amp;L)'!AI117</f>
        <v>0</v>
      </c>
      <c r="AI131" s="253">
        <f>'2.) Profit &amp; loss (P&amp;L)'!AJ117</f>
        <v>0</v>
      </c>
      <c r="AJ131" s="253">
        <f>'2.) Profit &amp; loss (P&amp;L)'!AK117</f>
        <v>0</v>
      </c>
      <c r="AK131" s="253">
        <f>'2.) Profit &amp; loss (P&amp;L)'!AL117</f>
        <v>0</v>
      </c>
      <c r="AL131" s="253">
        <f>'2.) Profit &amp; loss (P&amp;L)'!AM117</f>
        <v>0</v>
      </c>
      <c r="AM131" s="253">
        <f>'2.) Profit &amp; loss (P&amp;L)'!AN117</f>
        <v>0</v>
      </c>
      <c r="AN131" s="253">
        <f>'2.) Profit &amp; loss (P&amp;L)'!AO117</f>
        <v>0</v>
      </c>
      <c r="AO131" s="253">
        <f>'2.) Profit &amp; loss (P&amp;L)'!AP117</f>
        <v>0</v>
      </c>
      <c r="AP131" s="304">
        <f>'2.) Profit &amp; loss (P&amp;L)'!AQ117</f>
        <v>0</v>
      </c>
    </row>
    <row r="132" spans="2:42" s="64" customFormat="1" hidden="1" outlineLevel="1" x14ac:dyDescent="0.2">
      <c r="B132" s="297">
        <f>'2.) Profit &amp; loss (P&amp;L)'!B118</f>
        <v>0</v>
      </c>
      <c r="C132" s="284" t="str">
        <f>'2.) Profit &amp; loss (P&amp;L)'!C118</f>
        <v>Travel costs</v>
      </c>
      <c r="D132" s="253">
        <f>'2.) Profit &amp; loss (P&amp;L)'!E118</f>
        <v>0</v>
      </c>
      <c r="E132" s="253">
        <f>'2.) Profit &amp; loss (P&amp;L)'!F118</f>
        <v>0</v>
      </c>
      <c r="F132" s="253">
        <f>'2.) Profit &amp; loss (P&amp;L)'!G118</f>
        <v>100</v>
      </c>
      <c r="G132" s="253">
        <f>'2.) Profit &amp; loss (P&amp;L)'!H118</f>
        <v>0</v>
      </c>
      <c r="H132" s="253">
        <f>'2.) Profit &amp; loss (P&amp;L)'!I118</f>
        <v>0</v>
      </c>
      <c r="I132" s="253">
        <f>'2.) Profit &amp; loss (P&amp;L)'!J118</f>
        <v>0</v>
      </c>
      <c r="J132" s="253">
        <f>'2.) Profit &amp; loss (P&amp;L)'!K118</f>
        <v>0</v>
      </c>
      <c r="K132" s="253">
        <f>'2.) Profit &amp; loss (P&amp;L)'!L118</f>
        <v>0</v>
      </c>
      <c r="L132" s="253">
        <f>'2.) Profit &amp; loss (P&amp;L)'!M118</f>
        <v>200</v>
      </c>
      <c r="M132" s="253">
        <f>'2.) Profit &amp; loss (P&amp;L)'!N118</f>
        <v>200</v>
      </c>
      <c r="N132" s="253">
        <f>'2.) Profit &amp; loss (P&amp;L)'!O118</f>
        <v>200</v>
      </c>
      <c r="O132" s="253">
        <f>'2.) Profit &amp; loss (P&amp;L)'!P118</f>
        <v>200</v>
      </c>
      <c r="P132" s="254">
        <f>'2.) Profit &amp; loss (P&amp;L)'!Q118</f>
        <v>900</v>
      </c>
      <c r="Q132" s="253">
        <f>'2.) Profit &amp; loss (P&amp;L)'!R118</f>
        <v>300</v>
      </c>
      <c r="R132" s="253">
        <f>'2.) Profit &amp; loss (P&amp;L)'!S118</f>
        <v>300</v>
      </c>
      <c r="S132" s="253">
        <f>'2.) Profit &amp; loss (P&amp;L)'!T118</f>
        <v>300</v>
      </c>
      <c r="T132" s="253">
        <f>'2.) Profit &amp; loss (P&amp;L)'!U118</f>
        <v>300</v>
      </c>
      <c r="U132" s="253">
        <f>'2.) Profit &amp; loss (P&amp;L)'!V118</f>
        <v>300</v>
      </c>
      <c r="V132" s="253">
        <f>'2.) Profit &amp; loss (P&amp;L)'!W118</f>
        <v>300</v>
      </c>
      <c r="W132" s="253">
        <f>'2.) Profit &amp; loss (P&amp;L)'!X118</f>
        <v>300</v>
      </c>
      <c r="X132" s="253">
        <f>'2.) Profit &amp; loss (P&amp;L)'!Y118</f>
        <v>300</v>
      </c>
      <c r="Y132" s="253">
        <f>'2.) Profit &amp; loss (P&amp;L)'!Z118</f>
        <v>300</v>
      </c>
      <c r="Z132" s="253">
        <f>'2.) Profit &amp; loss (P&amp;L)'!AA118</f>
        <v>300</v>
      </c>
      <c r="AA132" s="253">
        <f>'2.) Profit &amp; loss (P&amp;L)'!AB118</f>
        <v>300</v>
      </c>
      <c r="AB132" s="253">
        <f>'2.) Profit &amp; loss (P&amp;L)'!AC118</f>
        <v>300</v>
      </c>
      <c r="AC132" s="254">
        <f>'2.) Profit &amp; loss (P&amp;L)'!AD118</f>
        <v>3600</v>
      </c>
      <c r="AD132" s="253">
        <f>'2.) Profit &amp; loss (P&amp;L)'!AE118</f>
        <v>500</v>
      </c>
      <c r="AE132" s="253">
        <f>'2.) Profit &amp; loss (P&amp;L)'!AF118</f>
        <v>500</v>
      </c>
      <c r="AF132" s="253">
        <f>'2.) Profit &amp; loss (P&amp;L)'!AG118</f>
        <v>500</v>
      </c>
      <c r="AG132" s="253">
        <f>'2.) Profit &amp; loss (P&amp;L)'!AH118</f>
        <v>500</v>
      </c>
      <c r="AH132" s="253">
        <f>'2.) Profit &amp; loss (P&amp;L)'!AI118</f>
        <v>500</v>
      </c>
      <c r="AI132" s="253">
        <f>'2.) Profit &amp; loss (P&amp;L)'!AJ118</f>
        <v>500</v>
      </c>
      <c r="AJ132" s="253">
        <f>'2.) Profit &amp; loss (P&amp;L)'!AK118</f>
        <v>1000</v>
      </c>
      <c r="AK132" s="253">
        <f>'2.) Profit &amp; loss (P&amp;L)'!AL118</f>
        <v>1000</v>
      </c>
      <c r="AL132" s="253">
        <f>'2.) Profit &amp; loss (P&amp;L)'!AM118</f>
        <v>1000</v>
      </c>
      <c r="AM132" s="253">
        <f>'2.) Profit &amp; loss (P&amp;L)'!AN118</f>
        <v>1000</v>
      </c>
      <c r="AN132" s="253">
        <f>'2.) Profit &amp; loss (P&amp;L)'!AO118</f>
        <v>1000</v>
      </c>
      <c r="AO132" s="253">
        <f>'2.) Profit &amp; loss (P&amp;L)'!AP118</f>
        <v>1000</v>
      </c>
      <c r="AP132" s="304">
        <f>'2.) Profit &amp; loss (P&amp;L)'!AQ118</f>
        <v>9000</v>
      </c>
    </row>
    <row r="133" spans="2:42" hidden="1" outlineLevel="1" x14ac:dyDescent="0.2">
      <c r="B133" s="297">
        <f>'2.) Profit &amp; loss (P&amp;L)'!B119</f>
        <v>0</v>
      </c>
      <c r="C133" s="284" t="str">
        <f>'2.) Profit &amp; loss (P&amp;L)'!C119</f>
        <v>Input tax</v>
      </c>
      <c r="D133" s="253">
        <f>'2.) Profit &amp; loss (P&amp;L)'!E119</f>
        <v>0</v>
      </c>
      <c r="E133" s="253">
        <f>'2.) Profit &amp; loss (P&amp;L)'!F119</f>
        <v>0</v>
      </c>
      <c r="F133" s="253">
        <f>'2.) Profit &amp; loss (P&amp;L)'!G119</f>
        <v>19</v>
      </c>
      <c r="G133" s="253">
        <f>'2.) Profit &amp; loss (P&amp;L)'!H119</f>
        <v>0</v>
      </c>
      <c r="H133" s="253">
        <f>'2.) Profit &amp; loss (P&amp;L)'!I119</f>
        <v>9.5</v>
      </c>
      <c r="I133" s="253">
        <f>'2.) Profit &amp; loss (P&amp;L)'!J119</f>
        <v>9.5</v>
      </c>
      <c r="J133" s="253">
        <f>'2.) Profit &amp; loss (P&amp;L)'!K119</f>
        <v>9.5</v>
      </c>
      <c r="K133" s="253">
        <f>'2.) Profit &amp; loss (P&amp;L)'!L119</f>
        <v>19</v>
      </c>
      <c r="L133" s="253">
        <f>'2.) Profit &amp; loss (P&amp;L)'!M119</f>
        <v>76</v>
      </c>
      <c r="M133" s="253">
        <f>'2.) Profit &amp; loss (P&amp;L)'!N119</f>
        <v>133</v>
      </c>
      <c r="N133" s="253">
        <f>'2.) Profit &amp; loss (P&amp;L)'!O119</f>
        <v>133</v>
      </c>
      <c r="O133" s="253">
        <f>'2.) Profit &amp; loss (P&amp;L)'!P119</f>
        <v>418</v>
      </c>
      <c r="P133" s="254">
        <f>'2.) Profit &amp; loss (P&amp;L)'!Q119</f>
        <v>826.5</v>
      </c>
      <c r="Q133" s="253">
        <f>'2.) Profit &amp; loss (P&amp;L)'!R119</f>
        <v>76</v>
      </c>
      <c r="R133" s="253">
        <f>'2.) Profit &amp; loss (P&amp;L)'!S119</f>
        <v>76</v>
      </c>
      <c r="S133" s="253">
        <f>'2.) Profit &amp; loss (P&amp;L)'!T119</f>
        <v>76</v>
      </c>
      <c r="T133" s="253">
        <f>'2.) Profit &amp; loss (P&amp;L)'!U119</f>
        <v>114</v>
      </c>
      <c r="U133" s="253">
        <f>'2.) Profit &amp; loss (P&amp;L)'!V119</f>
        <v>114</v>
      </c>
      <c r="V133" s="253">
        <f>'2.) Profit &amp; loss (P&amp;L)'!W119</f>
        <v>114</v>
      </c>
      <c r="W133" s="253">
        <f>'2.) Profit &amp; loss (P&amp;L)'!X119</f>
        <v>247</v>
      </c>
      <c r="X133" s="253">
        <f>'2.) Profit &amp; loss (P&amp;L)'!Y119</f>
        <v>342</v>
      </c>
      <c r="Y133" s="253">
        <f>'2.) Profit &amp; loss (P&amp;L)'!Z119</f>
        <v>437</v>
      </c>
      <c r="Z133" s="253">
        <f>'2.) Profit &amp; loss (P&amp;L)'!AA119</f>
        <v>627</v>
      </c>
      <c r="AA133" s="253">
        <f>'2.) Profit &amp; loss (P&amp;L)'!AB119</f>
        <v>627</v>
      </c>
      <c r="AB133" s="253">
        <f>'2.) Profit &amp; loss (P&amp;L)'!AC119</f>
        <v>627</v>
      </c>
      <c r="AC133" s="254">
        <f>'2.) Profit &amp; loss (P&amp;L)'!AD119</f>
        <v>3477</v>
      </c>
      <c r="AD133" s="253">
        <f>'2.) Profit &amp; loss (P&amp;L)'!AE119</f>
        <v>665</v>
      </c>
      <c r="AE133" s="253">
        <f>'2.) Profit &amp; loss (P&amp;L)'!AF119</f>
        <v>665</v>
      </c>
      <c r="AF133" s="253">
        <f>'2.) Profit &amp; loss (P&amp;L)'!AG119</f>
        <v>665</v>
      </c>
      <c r="AG133" s="253">
        <f>'2.) Profit &amp; loss (P&amp;L)'!AH119</f>
        <v>665</v>
      </c>
      <c r="AH133" s="253">
        <f>'2.) Profit &amp; loss (P&amp;L)'!AI119</f>
        <v>1235</v>
      </c>
      <c r="AI133" s="253">
        <f>'2.) Profit &amp; loss (P&amp;L)'!AJ119</f>
        <v>1995</v>
      </c>
      <c r="AJ133" s="253">
        <f>'2.) Profit &amp; loss (P&amp;L)'!AK119</f>
        <v>2090</v>
      </c>
      <c r="AK133" s="253">
        <f>'2.) Profit &amp; loss (P&amp;L)'!AL119</f>
        <v>3040</v>
      </c>
      <c r="AL133" s="253">
        <f>'2.) Profit &amp; loss (P&amp;L)'!AM119</f>
        <v>3040</v>
      </c>
      <c r="AM133" s="253">
        <f>'2.) Profit &amp; loss (P&amp;L)'!AN119</f>
        <v>3990</v>
      </c>
      <c r="AN133" s="253">
        <f>'2.) Profit &amp; loss (P&amp;L)'!AO119</f>
        <v>3990</v>
      </c>
      <c r="AO133" s="253">
        <f>'2.) Profit &amp; loss (P&amp;L)'!AP119</f>
        <v>3990</v>
      </c>
      <c r="AP133" s="304">
        <f>'2.) Profit &amp; loss (P&amp;L)'!AQ119</f>
        <v>26030</v>
      </c>
    </row>
    <row r="134" spans="2:42" s="64" customFormat="1" hidden="1" outlineLevel="1" x14ac:dyDescent="0.2">
      <c r="B134" s="295" t="str">
        <f>'2.) Profit &amp; loss (P&amp;L)'!B120</f>
        <v>Other</v>
      </c>
      <c r="C134" s="286"/>
      <c r="D134" s="351"/>
      <c r="E134" s="352"/>
      <c r="F134" s="352"/>
      <c r="G134" s="352"/>
      <c r="H134" s="352"/>
      <c r="I134" s="352"/>
      <c r="J134" s="352"/>
      <c r="K134" s="352"/>
      <c r="L134" s="352"/>
      <c r="M134" s="352"/>
      <c r="N134" s="352"/>
      <c r="O134" s="353"/>
      <c r="P134" s="215"/>
      <c r="Q134" s="350"/>
      <c r="R134" s="350"/>
      <c r="S134" s="350"/>
      <c r="T134" s="350"/>
      <c r="U134" s="350"/>
      <c r="V134" s="350"/>
      <c r="W134" s="350"/>
      <c r="X134" s="350"/>
      <c r="Y134" s="350"/>
      <c r="Z134" s="350"/>
      <c r="AA134" s="350"/>
      <c r="AB134" s="350"/>
      <c r="AC134" s="215"/>
      <c r="AD134" s="485"/>
      <c r="AE134" s="486"/>
      <c r="AF134" s="486"/>
      <c r="AG134" s="486"/>
      <c r="AH134" s="486"/>
      <c r="AI134" s="486"/>
      <c r="AJ134" s="486"/>
      <c r="AK134" s="486"/>
      <c r="AL134" s="486"/>
      <c r="AM134" s="486"/>
      <c r="AN134" s="486"/>
      <c r="AO134" s="487"/>
      <c r="AP134" s="296"/>
    </row>
    <row r="135" spans="2:42" s="64" customFormat="1" hidden="1" outlineLevel="1" x14ac:dyDescent="0.2">
      <c r="B135" s="297">
        <f>'2.) Profit &amp; loss (P&amp;L)'!B121</f>
        <v>0</v>
      </c>
      <c r="C135" s="284" t="str">
        <f>'2.) Profit &amp; loss (P&amp;L)'!C121</f>
        <v>Contributions, fees, licences</v>
      </c>
      <c r="D135" s="253">
        <f>'2.) Profit &amp; loss (P&amp;L)'!E121</f>
        <v>45</v>
      </c>
      <c r="E135" s="253">
        <f>'2.) Profit &amp; loss (P&amp;L)'!F121</f>
        <v>45</v>
      </c>
      <c r="F135" s="253">
        <f>'2.) Profit &amp; loss (P&amp;L)'!G121</f>
        <v>45</v>
      </c>
      <c r="G135" s="253">
        <f>'2.) Profit &amp; loss (P&amp;L)'!H121</f>
        <v>45</v>
      </c>
      <c r="H135" s="253">
        <f>'2.) Profit &amp; loss (P&amp;L)'!I121</f>
        <v>45</v>
      </c>
      <c r="I135" s="253">
        <f>'2.) Profit &amp; loss (P&amp;L)'!J121</f>
        <v>45</v>
      </c>
      <c r="J135" s="253">
        <f>'2.) Profit &amp; loss (P&amp;L)'!K121</f>
        <v>45</v>
      </c>
      <c r="K135" s="253">
        <f>'2.) Profit &amp; loss (P&amp;L)'!L121</f>
        <v>45</v>
      </c>
      <c r="L135" s="253">
        <f>'2.) Profit &amp; loss (P&amp;L)'!M121</f>
        <v>45</v>
      </c>
      <c r="M135" s="253">
        <f>'2.) Profit &amp; loss (P&amp;L)'!N121</f>
        <v>45</v>
      </c>
      <c r="N135" s="253">
        <f>'2.) Profit &amp; loss (P&amp;L)'!O121</f>
        <v>45</v>
      </c>
      <c r="O135" s="253">
        <f>'2.) Profit &amp; loss (P&amp;L)'!P121</f>
        <v>45</v>
      </c>
      <c r="P135" s="254">
        <f>'2.) Profit &amp; loss (P&amp;L)'!Q121</f>
        <v>540</v>
      </c>
      <c r="Q135" s="253">
        <f>'2.) Profit &amp; loss (P&amp;L)'!R121</f>
        <v>45</v>
      </c>
      <c r="R135" s="253">
        <f>'2.) Profit &amp; loss (P&amp;L)'!S121</f>
        <v>45</v>
      </c>
      <c r="S135" s="253">
        <f>'2.) Profit &amp; loss (P&amp;L)'!T121</f>
        <v>45</v>
      </c>
      <c r="T135" s="253">
        <f>'2.) Profit &amp; loss (P&amp;L)'!U121</f>
        <v>45</v>
      </c>
      <c r="U135" s="253">
        <f>'2.) Profit &amp; loss (P&amp;L)'!V121</f>
        <v>45</v>
      </c>
      <c r="V135" s="253">
        <f>'2.) Profit &amp; loss (P&amp;L)'!W121</f>
        <v>45</v>
      </c>
      <c r="W135" s="253">
        <f>'2.) Profit &amp; loss (P&amp;L)'!X121</f>
        <v>45</v>
      </c>
      <c r="X135" s="253">
        <f>'2.) Profit &amp; loss (P&amp;L)'!Y121</f>
        <v>45</v>
      </c>
      <c r="Y135" s="253">
        <f>'2.) Profit &amp; loss (P&amp;L)'!Z121</f>
        <v>45</v>
      </c>
      <c r="Z135" s="253">
        <f>'2.) Profit &amp; loss (P&amp;L)'!AA121</f>
        <v>45</v>
      </c>
      <c r="AA135" s="253">
        <f>'2.) Profit &amp; loss (P&amp;L)'!AB121</f>
        <v>45</v>
      </c>
      <c r="AB135" s="253">
        <f>'2.) Profit &amp; loss (P&amp;L)'!AC121</f>
        <v>45</v>
      </c>
      <c r="AC135" s="254">
        <f>'2.) Profit &amp; loss (P&amp;L)'!AD121</f>
        <v>540</v>
      </c>
      <c r="AD135" s="253">
        <f>'2.) Profit &amp; loss (P&amp;L)'!AE121</f>
        <v>60</v>
      </c>
      <c r="AE135" s="253">
        <f>'2.) Profit &amp; loss (P&amp;L)'!AF121</f>
        <v>60</v>
      </c>
      <c r="AF135" s="253">
        <f>'2.) Profit &amp; loss (P&amp;L)'!AG121</f>
        <v>60</v>
      </c>
      <c r="AG135" s="253">
        <f>'2.) Profit &amp; loss (P&amp;L)'!AH121</f>
        <v>60</v>
      </c>
      <c r="AH135" s="253">
        <f>'2.) Profit &amp; loss (P&amp;L)'!AI121</f>
        <v>60</v>
      </c>
      <c r="AI135" s="253">
        <f>'2.) Profit &amp; loss (P&amp;L)'!AJ121</f>
        <v>60</v>
      </c>
      <c r="AJ135" s="253">
        <f>'2.) Profit &amp; loss (P&amp;L)'!AK121</f>
        <v>60</v>
      </c>
      <c r="AK135" s="253">
        <f>'2.) Profit &amp; loss (P&amp;L)'!AL121</f>
        <v>60</v>
      </c>
      <c r="AL135" s="253">
        <f>'2.) Profit &amp; loss (P&amp;L)'!AM121</f>
        <v>60</v>
      </c>
      <c r="AM135" s="253">
        <f>'2.) Profit &amp; loss (P&amp;L)'!AN121</f>
        <v>60</v>
      </c>
      <c r="AN135" s="253">
        <f>'2.) Profit &amp; loss (P&amp;L)'!AO121</f>
        <v>60</v>
      </c>
      <c r="AO135" s="253">
        <f>'2.) Profit &amp; loss (P&amp;L)'!AP121</f>
        <v>60</v>
      </c>
      <c r="AP135" s="304">
        <f>'2.) Profit &amp; loss (P&amp;L)'!AQ121</f>
        <v>720</v>
      </c>
    </row>
    <row r="136" spans="2:42" s="64" customFormat="1" hidden="1" outlineLevel="1" x14ac:dyDescent="0.2">
      <c r="B136" s="297">
        <f>'2.) Profit &amp; loss (P&amp;L)'!B122</f>
        <v>0</v>
      </c>
      <c r="C136" s="284" t="str">
        <f>'2.) Profit &amp; loss (P&amp;L)'!C122</f>
        <v>Interest (18)</v>
      </c>
      <c r="D136" s="253">
        <f>'2.) Profit &amp; loss (P&amp;L)'!E122</f>
        <v>150</v>
      </c>
      <c r="E136" s="253">
        <f>'2.) Profit &amp; loss (P&amp;L)'!F122</f>
        <v>0</v>
      </c>
      <c r="F136" s="253">
        <f>'2.) Profit &amp; loss (P&amp;L)'!G122</f>
        <v>0</v>
      </c>
      <c r="G136" s="253">
        <f>'2.) Profit &amp; loss (P&amp;L)'!H122</f>
        <v>0</v>
      </c>
      <c r="H136" s="253">
        <f>'2.) Profit &amp; loss (P&amp;L)'!I122</f>
        <v>0</v>
      </c>
      <c r="I136" s="253">
        <f>'2.) Profit &amp; loss (P&amp;L)'!J122</f>
        <v>0</v>
      </c>
      <c r="J136" s="253">
        <f>'2.) Profit &amp; loss (P&amp;L)'!K122</f>
        <v>0</v>
      </c>
      <c r="K136" s="253">
        <f>'2.) Profit &amp; loss (P&amp;L)'!L122</f>
        <v>0</v>
      </c>
      <c r="L136" s="253">
        <f>'2.) Profit &amp; loss (P&amp;L)'!M122</f>
        <v>0</v>
      </c>
      <c r="M136" s="253">
        <f>'2.) Profit &amp; loss (P&amp;L)'!N122</f>
        <v>0</v>
      </c>
      <c r="N136" s="253">
        <f>'2.) Profit &amp; loss (P&amp;L)'!O122</f>
        <v>0</v>
      </c>
      <c r="O136" s="253">
        <f>'2.) Profit &amp; loss (P&amp;L)'!P122</f>
        <v>0</v>
      </c>
      <c r="P136" s="254">
        <f>'2.) Profit &amp; loss (P&amp;L)'!Q122</f>
        <v>150</v>
      </c>
      <c r="Q136" s="253">
        <f>'2.) Profit &amp; loss (P&amp;L)'!R122</f>
        <v>150</v>
      </c>
      <c r="R136" s="253">
        <f>'2.) Profit &amp; loss (P&amp;L)'!S122</f>
        <v>0</v>
      </c>
      <c r="S136" s="253">
        <f>'2.) Profit &amp; loss (P&amp;L)'!T122</f>
        <v>0</v>
      </c>
      <c r="T136" s="253">
        <f>'2.) Profit &amp; loss (P&amp;L)'!U122</f>
        <v>0</v>
      </c>
      <c r="U136" s="253">
        <f>'2.) Profit &amp; loss (P&amp;L)'!V122</f>
        <v>0</v>
      </c>
      <c r="V136" s="253">
        <f>'2.) Profit &amp; loss (P&amp;L)'!W122</f>
        <v>0</v>
      </c>
      <c r="W136" s="253">
        <f>'2.) Profit &amp; loss (P&amp;L)'!X122</f>
        <v>0</v>
      </c>
      <c r="X136" s="253">
        <f>'2.) Profit &amp; loss (P&amp;L)'!Y122</f>
        <v>0</v>
      </c>
      <c r="Y136" s="253">
        <f>'2.) Profit &amp; loss (P&amp;L)'!Z122</f>
        <v>0</v>
      </c>
      <c r="Z136" s="253">
        <f>'2.) Profit &amp; loss (P&amp;L)'!AA122</f>
        <v>0</v>
      </c>
      <c r="AA136" s="253">
        <f>'2.) Profit &amp; loss (P&amp;L)'!AB122</f>
        <v>0</v>
      </c>
      <c r="AB136" s="253">
        <f>'2.) Profit &amp; loss (P&amp;L)'!AC122</f>
        <v>0</v>
      </c>
      <c r="AC136" s="254">
        <f>'2.) Profit &amp; loss (P&amp;L)'!AD122</f>
        <v>150</v>
      </c>
      <c r="AD136" s="253">
        <f>'2.) Profit &amp; loss (P&amp;L)'!AE122</f>
        <v>0</v>
      </c>
      <c r="AE136" s="253">
        <f>'2.) Profit &amp; loss (P&amp;L)'!AF122</f>
        <v>0</v>
      </c>
      <c r="AF136" s="253">
        <f>'2.) Profit &amp; loss (P&amp;L)'!AG122</f>
        <v>0</v>
      </c>
      <c r="AG136" s="253">
        <f>'2.) Profit &amp; loss (P&amp;L)'!AH122</f>
        <v>0</v>
      </c>
      <c r="AH136" s="253">
        <f>'2.) Profit &amp; loss (P&amp;L)'!AI122</f>
        <v>0</v>
      </c>
      <c r="AI136" s="253">
        <f>'2.) Profit &amp; loss (P&amp;L)'!AJ122</f>
        <v>0</v>
      </c>
      <c r="AJ136" s="253">
        <f>'2.) Profit &amp; loss (P&amp;L)'!AK122</f>
        <v>0</v>
      </c>
      <c r="AK136" s="253">
        <f>'2.) Profit &amp; loss (P&amp;L)'!AL122</f>
        <v>0</v>
      </c>
      <c r="AL136" s="253">
        <f>'2.) Profit &amp; loss (P&amp;L)'!AM122</f>
        <v>0</v>
      </c>
      <c r="AM136" s="253">
        <f>'2.) Profit &amp; loss (P&amp;L)'!AN122</f>
        <v>0</v>
      </c>
      <c r="AN136" s="253">
        <f>'2.) Profit &amp; loss (P&amp;L)'!AO122</f>
        <v>0</v>
      </c>
      <c r="AO136" s="253">
        <f>'2.) Profit &amp; loss (P&amp;L)'!AP122</f>
        <v>0</v>
      </c>
      <c r="AP136" s="304">
        <f>'2.) Profit &amp; loss (P&amp;L)'!AQ122</f>
        <v>0</v>
      </c>
    </row>
    <row r="137" spans="2:42" hidden="1" outlineLevel="1" x14ac:dyDescent="0.2">
      <c r="B137" s="297">
        <f>'2.) Profit &amp; loss (P&amp;L)'!B123</f>
        <v>0</v>
      </c>
      <c r="C137" s="284" t="str">
        <f>'2.) Profit &amp; loss (P&amp;L)'!C123</f>
        <v>Input tax</v>
      </c>
      <c r="D137" s="253">
        <f>'2.) Profit &amp; loss (P&amp;L)'!E123</f>
        <v>37.049999999999997</v>
      </c>
      <c r="E137" s="261">
        <f>'2.) Profit &amp; loss (P&amp;L)'!F123</f>
        <v>8.5500000000000007</v>
      </c>
      <c r="F137" s="261">
        <f>'2.) Profit &amp; loss (P&amp;L)'!G123</f>
        <v>8.5500000000000007</v>
      </c>
      <c r="G137" s="261">
        <f>'2.) Profit &amp; loss (P&amp;L)'!H123</f>
        <v>8.5500000000000007</v>
      </c>
      <c r="H137" s="261">
        <f>'2.) Profit &amp; loss (P&amp;L)'!I123</f>
        <v>8.5500000000000007</v>
      </c>
      <c r="I137" s="261">
        <f>'2.) Profit &amp; loss (P&amp;L)'!J123</f>
        <v>8.5500000000000007</v>
      </c>
      <c r="J137" s="261">
        <f>'2.) Profit &amp; loss (P&amp;L)'!K123</f>
        <v>8.5500000000000007</v>
      </c>
      <c r="K137" s="261">
        <f>'2.) Profit &amp; loss (P&amp;L)'!L123</f>
        <v>8.5500000000000007</v>
      </c>
      <c r="L137" s="261">
        <f>'2.) Profit &amp; loss (P&amp;L)'!M123</f>
        <v>8.5500000000000007</v>
      </c>
      <c r="M137" s="261">
        <f>'2.) Profit &amp; loss (P&amp;L)'!N123</f>
        <v>8.5500000000000007</v>
      </c>
      <c r="N137" s="261">
        <f>'2.) Profit &amp; loss (P&amp;L)'!O123</f>
        <v>8.5500000000000007</v>
      </c>
      <c r="O137" s="261">
        <f>'2.) Profit &amp; loss (P&amp;L)'!P123</f>
        <v>8.5500000000000007</v>
      </c>
      <c r="P137" s="261">
        <f>'2.) Profit &amp; loss (P&amp;L)'!Q123</f>
        <v>131.09999999999997</v>
      </c>
      <c r="Q137" s="261">
        <f>'2.) Profit &amp; loss (P&amp;L)'!R123</f>
        <v>37.049999999999997</v>
      </c>
      <c r="R137" s="261">
        <f>'2.) Profit &amp; loss (P&amp;L)'!S123</f>
        <v>8.5500000000000007</v>
      </c>
      <c r="S137" s="261">
        <f>'2.) Profit &amp; loss (P&amp;L)'!T123</f>
        <v>8.5500000000000007</v>
      </c>
      <c r="T137" s="261">
        <f>'2.) Profit &amp; loss (P&amp;L)'!U123</f>
        <v>8.5500000000000007</v>
      </c>
      <c r="U137" s="261">
        <f>'2.) Profit &amp; loss (P&amp;L)'!V123</f>
        <v>8.5500000000000007</v>
      </c>
      <c r="V137" s="261">
        <f>'2.) Profit &amp; loss (P&amp;L)'!W123</f>
        <v>8.5500000000000007</v>
      </c>
      <c r="W137" s="261">
        <f>'2.) Profit &amp; loss (P&amp;L)'!X123</f>
        <v>8.5500000000000007</v>
      </c>
      <c r="X137" s="261">
        <f>'2.) Profit &amp; loss (P&amp;L)'!Y123</f>
        <v>8.5500000000000007</v>
      </c>
      <c r="Y137" s="261">
        <f>'2.) Profit &amp; loss (P&amp;L)'!Z123</f>
        <v>8.5500000000000007</v>
      </c>
      <c r="Z137" s="261">
        <f>'2.) Profit &amp; loss (P&amp;L)'!AA123</f>
        <v>8.5500000000000007</v>
      </c>
      <c r="AA137" s="261">
        <f>'2.) Profit &amp; loss (P&amp;L)'!AB123</f>
        <v>8.5500000000000007</v>
      </c>
      <c r="AB137" s="261">
        <f>'2.) Profit &amp; loss (P&amp;L)'!AC123</f>
        <v>8.5500000000000007</v>
      </c>
      <c r="AC137" s="261">
        <f>'2.) Profit &amp; loss (P&amp;L)'!AD123</f>
        <v>131.09999999999997</v>
      </c>
      <c r="AD137" s="261">
        <f>'2.) Profit &amp; loss (P&amp;L)'!AE123</f>
        <v>11.4</v>
      </c>
      <c r="AE137" s="261">
        <f>'2.) Profit &amp; loss (P&amp;L)'!AF123</f>
        <v>11.4</v>
      </c>
      <c r="AF137" s="261">
        <f>'2.) Profit &amp; loss (P&amp;L)'!AG123</f>
        <v>11.4</v>
      </c>
      <c r="AG137" s="261">
        <f>'2.) Profit &amp; loss (P&amp;L)'!AH123</f>
        <v>11.4</v>
      </c>
      <c r="AH137" s="261">
        <f>'2.) Profit &amp; loss (P&amp;L)'!AI123</f>
        <v>11.4</v>
      </c>
      <c r="AI137" s="261">
        <f>'2.) Profit &amp; loss (P&amp;L)'!AJ123</f>
        <v>11.4</v>
      </c>
      <c r="AJ137" s="261">
        <f>'2.) Profit &amp; loss (P&amp;L)'!AK123</f>
        <v>11.4</v>
      </c>
      <c r="AK137" s="261">
        <f>'2.) Profit &amp; loss (P&amp;L)'!AL123</f>
        <v>11.4</v>
      </c>
      <c r="AL137" s="261">
        <f>'2.) Profit &amp; loss (P&amp;L)'!AM123</f>
        <v>11.4</v>
      </c>
      <c r="AM137" s="261">
        <f>'2.) Profit &amp; loss (P&amp;L)'!AN123</f>
        <v>11.4</v>
      </c>
      <c r="AN137" s="261">
        <f>'2.) Profit &amp; loss (P&amp;L)'!AO123</f>
        <v>11.4</v>
      </c>
      <c r="AO137" s="261">
        <f>'2.) Profit &amp; loss (P&amp;L)'!AP123</f>
        <v>11.4</v>
      </c>
      <c r="AP137" s="318">
        <f>'2.) Profit &amp; loss (P&amp;L)'!AQ123</f>
        <v>136.80000000000004</v>
      </c>
    </row>
    <row r="138" spans="2:42" hidden="1" outlineLevel="1" x14ac:dyDescent="0.2">
      <c r="B138" s="295" t="str">
        <f>'2.) Profit &amp; loss (P&amp;L)'!B124</f>
        <v>Additional Costs (19)</v>
      </c>
      <c r="C138" s="286"/>
      <c r="D138" s="550"/>
      <c r="E138" s="551"/>
      <c r="F138" s="551"/>
      <c r="G138" s="551"/>
      <c r="H138" s="551"/>
      <c r="I138" s="551"/>
      <c r="J138" s="551"/>
      <c r="K138" s="551"/>
      <c r="L138" s="551"/>
      <c r="M138" s="551"/>
      <c r="N138" s="551"/>
      <c r="O138" s="552"/>
      <c r="P138" s="358"/>
      <c r="Q138" s="550"/>
      <c r="R138" s="551"/>
      <c r="S138" s="551"/>
      <c r="T138" s="551"/>
      <c r="U138" s="551"/>
      <c r="V138" s="551"/>
      <c r="W138" s="551"/>
      <c r="X138" s="551"/>
      <c r="Y138" s="551"/>
      <c r="Z138" s="551"/>
      <c r="AA138" s="551"/>
      <c r="AB138" s="552"/>
      <c r="AC138" s="358"/>
      <c r="AD138" s="550"/>
      <c r="AE138" s="551"/>
      <c r="AF138" s="551"/>
      <c r="AG138" s="551"/>
      <c r="AH138" s="551"/>
      <c r="AI138" s="551"/>
      <c r="AJ138" s="551"/>
      <c r="AK138" s="551"/>
      <c r="AL138" s="551"/>
      <c r="AM138" s="551"/>
      <c r="AN138" s="551"/>
      <c r="AO138" s="552"/>
      <c r="AP138" s="319"/>
    </row>
    <row r="139" spans="2:42" hidden="1" outlineLevel="1" x14ac:dyDescent="0.2">
      <c r="B139" s="297">
        <f>'2.) Profit &amp; loss (P&amp;L)'!B125</f>
        <v>0</v>
      </c>
      <c r="C139" s="284" t="str">
        <f>'2.) Profit &amp; loss (P&amp;L)'!C125</f>
        <v>Business lunch</v>
      </c>
      <c r="D139" s="253">
        <f>'2.) Profit &amp; loss (P&amp;L)'!E125</f>
        <v>0</v>
      </c>
      <c r="E139" s="261">
        <f>'2.) Profit &amp; loss (P&amp;L)'!F125</f>
        <v>0</v>
      </c>
      <c r="F139" s="261">
        <f>'2.) Profit &amp; loss (P&amp;L)'!G125</f>
        <v>200</v>
      </c>
      <c r="G139" s="261">
        <f>'2.) Profit &amp; loss (P&amp;L)'!H125</f>
        <v>0</v>
      </c>
      <c r="H139" s="261">
        <f>'2.) Profit &amp; loss (P&amp;L)'!I125</f>
        <v>0</v>
      </c>
      <c r="I139" s="261">
        <f>'2.) Profit &amp; loss (P&amp;L)'!J125</f>
        <v>0</v>
      </c>
      <c r="J139" s="261">
        <f>'2.) Profit &amp; loss (P&amp;L)'!K125</f>
        <v>0</v>
      </c>
      <c r="K139" s="261">
        <f>'2.) Profit &amp; loss (P&amp;L)'!L125</f>
        <v>0</v>
      </c>
      <c r="L139" s="261">
        <f>'2.) Profit &amp; loss (P&amp;L)'!M125</f>
        <v>100</v>
      </c>
      <c r="M139" s="261">
        <f>'2.) Profit &amp; loss (P&amp;L)'!N125</f>
        <v>0</v>
      </c>
      <c r="N139" s="261">
        <f>'2.) Profit &amp; loss (P&amp;L)'!O125</f>
        <v>0</v>
      </c>
      <c r="O139" s="261">
        <f>'2.) Profit &amp; loss (P&amp;L)'!P125</f>
        <v>0</v>
      </c>
      <c r="P139" s="317">
        <f>'2.) Profit &amp; loss (P&amp;L)'!Q125</f>
        <v>300</v>
      </c>
      <c r="Q139" s="261">
        <f>'2.) Profit &amp; loss (P&amp;L)'!R125</f>
        <v>0</v>
      </c>
      <c r="R139" s="261">
        <f>'2.) Profit &amp; loss (P&amp;L)'!S125</f>
        <v>0</v>
      </c>
      <c r="S139" s="261">
        <f>'2.) Profit &amp; loss (P&amp;L)'!T125</f>
        <v>0</v>
      </c>
      <c r="T139" s="261">
        <f>'2.) Profit &amp; loss (P&amp;L)'!U125</f>
        <v>0</v>
      </c>
      <c r="U139" s="261">
        <f>'2.) Profit &amp; loss (P&amp;L)'!V125</f>
        <v>0</v>
      </c>
      <c r="V139" s="261">
        <f>'2.) Profit &amp; loss (P&amp;L)'!W125</f>
        <v>0</v>
      </c>
      <c r="W139" s="261">
        <f>'2.) Profit &amp; loss (P&amp;L)'!X125</f>
        <v>0</v>
      </c>
      <c r="X139" s="261">
        <f>'2.) Profit &amp; loss (P&amp;L)'!Y125</f>
        <v>0</v>
      </c>
      <c r="Y139" s="261">
        <f>'2.) Profit &amp; loss (P&amp;L)'!Z125</f>
        <v>0</v>
      </c>
      <c r="Z139" s="261">
        <f>'2.) Profit &amp; loss (P&amp;L)'!AA125</f>
        <v>0</v>
      </c>
      <c r="AA139" s="261">
        <f>'2.) Profit &amp; loss (P&amp;L)'!AB125</f>
        <v>0</v>
      </c>
      <c r="AB139" s="261">
        <f>'2.) Profit &amp; loss (P&amp;L)'!AC125</f>
        <v>0</v>
      </c>
      <c r="AC139" s="317">
        <f>'2.) Profit &amp; loss (P&amp;L)'!AD125</f>
        <v>0</v>
      </c>
      <c r="AD139" s="261">
        <f>'2.) Profit &amp; loss (P&amp;L)'!AE125</f>
        <v>100</v>
      </c>
      <c r="AE139" s="261">
        <f>'2.) Profit &amp; loss (P&amp;L)'!AF125</f>
        <v>0</v>
      </c>
      <c r="AF139" s="261">
        <f>'2.) Profit &amp; loss (P&amp;L)'!AG125</f>
        <v>0</v>
      </c>
      <c r="AG139" s="261">
        <f>'2.) Profit &amp; loss (P&amp;L)'!AH125</f>
        <v>0</v>
      </c>
      <c r="AH139" s="261">
        <f>'2.) Profit &amp; loss (P&amp;L)'!AI125</f>
        <v>0</v>
      </c>
      <c r="AI139" s="261">
        <f>'2.) Profit &amp; loss (P&amp;L)'!AJ125</f>
        <v>0</v>
      </c>
      <c r="AJ139" s="261">
        <f>'2.) Profit &amp; loss (P&amp;L)'!AK125</f>
        <v>300</v>
      </c>
      <c r="AK139" s="261">
        <f>'2.) Profit &amp; loss (P&amp;L)'!AL125</f>
        <v>0</v>
      </c>
      <c r="AL139" s="261">
        <f>'2.) Profit &amp; loss (P&amp;L)'!AM125</f>
        <v>0</v>
      </c>
      <c r="AM139" s="261">
        <f>'2.) Profit &amp; loss (P&amp;L)'!AN125</f>
        <v>0</v>
      </c>
      <c r="AN139" s="261">
        <f>'2.) Profit &amp; loss (P&amp;L)'!AO125</f>
        <v>0</v>
      </c>
      <c r="AO139" s="261">
        <f>'2.) Profit &amp; loss (P&amp;L)'!AP125</f>
        <v>0</v>
      </c>
      <c r="AP139" s="320">
        <f>'2.) Profit &amp; loss (P&amp;L)'!AQ125</f>
        <v>400</v>
      </c>
    </row>
    <row r="140" spans="2:42" hidden="1" outlineLevel="1" x14ac:dyDescent="0.2">
      <c r="B140" s="297">
        <f>'2.) Profit &amp; loss (P&amp;L)'!B126</f>
        <v>0</v>
      </c>
      <c r="C140" s="284" t="str">
        <f>'2.) Profit &amp; loss (P&amp;L)'!C126</f>
        <v>Fair Hamburg March '22</v>
      </c>
      <c r="D140" s="253">
        <f>'2.) Profit &amp; loss (P&amp;L)'!E126</f>
        <v>0</v>
      </c>
      <c r="E140" s="261">
        <f>'2.) Profit &amp; loss (P&amp;L)'!F126</f>
        <v>0</v>
      </c>
      <c r="F140" s="261">
        <f>'2.) Profit &amp; loss (P&amp;L)'!G126</f>
        <v>0</v>
      </c>
      <c r="G140" s="261">
        <f>'2.) Profit &amp; loss (P&amp;L)'!H126</f>
        <v>0</v>
      </c>
      <c r="H140" s="261">
        <f>'2.) Profit &amp; loss (P&amp;L)'!I126</f>
        <v>0</v>
      </c>
      <c r="I140" s="261">
        <f>'2.) Profit &amp; loss (P&amp;L)'!J126</f>
        <v>0</v>
      </c>
      <c r="J140" s="261">
        <f>'2.) Profit &amp; loss (P&amp;L)'!K126</f>
        <v>0</v>
      </c>
      <c r="K140" s="261">
        <f>'2.) Profit &amp; loss (P&amp;L)'!L126</f>
        <v>0</v>
      </c>
      <c r="L140" s="261">
        <f>'2.) Profit &amp; loss (P&amp;L)'!M126</f>
        <v>0</v>
      </c>
      <c r="M140" s="261">
        <f>'2.) Profit &amp; loss (P&amp;L)'!N126</f>
        <v>0</v>
      </c>
      <c r="N140" s="261">
        <f>'2.) Profit &amp; loss (P&amp;L)'!O126</f>
        <v>0</v>
      </c>
      <c r="O140" s="261">
        <f>'2.) Profit &amp; loss (P&amp;L)'!P126</f>
        <v>0</v>
      </c>
      <c r="P140" s="317">
        <f>'2.) Profit &amp; loss (P&amp;L)'!Q126</f>
        <v>0</v>
      </c>
      <c r="Q140" s="261">
        <f>'2.) Profit &amp; loss (P&amp;L)'!R126</f>
        <v>0</v>
      </c>
      <c r="R140" s="261">
        <f>'2.) Profit &amp; loss (P&amp;L)'!S126</f>
        <v>0</v>
      </c>
      <c r="S140" s="261">
        <f>'2.) Profit &amp; loss (P&amp;L)'!T126</f>
        <v>1000</v>
      </c>
      <c r="T140" s="261">
        <f>'2.) Profit &amp; loss (P&amp;L)'!U126</f>
        <v>0</v>
      </c>
      <c r="U140" s="261">
        <f>'2.) Profit &amp; loss (P&amp;L)'!V126</f>
        <v>0</v>
      </c>
      <c r="V140" s="261">
        <f>'2.) Profit &amp; loss (P&amp;L)'!W126</f>
        <v>0</v>
      </c>
      <c r="W140" s="261">
        <f>'2.) Profit &amp; loss (P&amp;L)'!X126</f>
        <v>0</v>
      </c>
      <c r="X140" s="261">
        <f>'2.) Profit &amp; loss (P&amp;L)'!Y126</f>
        <v>0</v>
      </c>
      <c r="Y140" s="261">
        <f>'2.) Profit &amp; loss (P&amp;L)'!Z126</f>
        <v>0</v>
      </c>
      <c r="Z140" s="261">
        <f>'2.) Profit &amp; loss (P&amp;L)'!AA126</f>
        <v>0</v>
      </c>
      <c r="AA140" s="261">
        <f>'2.) Profit &amp; loss (P&amp;L)'!AB126</f>
        <v>0</v>
      </c>
      <c r="AB140" s="261">
        <f>'2.) Profit &amp; loss (P&amp;L)'!AC126</f>
        <v>0</v>
      </c>
      <c r="AC140" s="317">
        <f>'2.) Profit &amp; loss (P&amp;L)'!AD126</f>
        <v>1000</v>
      </c>
      <c r="AD140" s="261">
        <f>'2.) Profit &amp; loss (P&amp;L)'!AE126</f>
        <v>0</v>
      </c>
      <c r="AE140" s="261">
        <f>'2.) Profit &amp; loss (P&amp;L)'!AF126</f>
        <v>0</v>
      </c>
      <c r="AF140" s="261">
        <f>'2.) Profit &amp; loss (P&amp;L)'!AG126</f>
        <v>0</v>
      </c>
      <c r="AG140" s="261">
        <f>'2.) Profit &amp; loss (P&amp;L)'!AH126</f>
        <v>0</v>
      </c>
      <c r="AH140" s="261">
        <f>'2.) Profit &amp; loss (P&amp;L)'!AI126</f>
        <v>0</v>
      </c>
      <c r="AI140" s="261">
        <f>'2.) Profit &amp; loss (P&amp;L)'!AJ126</f>
        <v>0</v>
      </c>
      <c r="AJ140" s="261">
        <f>'2.) Profit &amp; loss (P&amp;L)'!AK126</f>
        <v>0</v>
      </c>
      <c r="AK140" s="261">
        <f>'2.) Profit &amp; loss (P&amp;L)'!AL126</f>
        <v>0</v>
      </c>
      <c r="AL140" s="261">
        <f>'2.) Profit &amp; loss (P&amp;L)'!AM126</f>
        <v>0</v>
      </c>
      <c r="AM140" s="261">
        <f>'2.) Profit &amp; loss (P&amp;L)'!AN126</f>
        <v>0</v>
      </c>
      <c r="AN140" s="261">
        <f>'2.) Profit &amp; loss (P&amp;L)'!AO126</f>
        <v>0</v>
      </c>
      <c r="AO140" s="261">
        <f>'2.) Profit &amp; loss (P&amp;L)'!AP126</f>
        <v>0</v>
      </c>
      <c r="AP140" s="320">
        <f>'2.) Profit &amp; loss (P&amp;L)'!AQ126</f>
        <v>0</v>
      </c>
    </row>
    <row r="141" spans="2:42" hidden="1" outlineLevel="1" x14ac:dyDescent="0.2">
      <c r="B141" s="297">
        <f>'2.) Profit &amp; loss (P&amp;L)'!B127</f>
        <v>0</v>
      </c>
      <c r="C141" s="284" t="str">
        <f>'2.) Profit &amp; loss (P&amp;L)'!C127</f>
        <v>Trip to partner company</v>
      </c>
      <c r="D141" s="253">
        <f>'2.) Profit &amp; loss (P&amp;L)'!E127</f>
        <v>0</v>
      </c>
      <c r="E141" s="261">
        <f>'2.) Profit &amp; loss (P&amp;L)'!F127</f>
        <v>0</v>
      </c>
      <c r="F141" s="261">
        <f>'2.) Profit &amp; loss (P&amp;L)'!G127</f>
        <v>0</v>
      </c>
      <c r="G141" s="261">
        <f>'2.) Profit &amp; loss (P&amp;L)'!H127</f>
        <v>0</v>
      </c>
      <c r="H141" s="261">
        <f>'2.) Profit &amp; loss (P&amp;L)'!I127</f>
        <v>0</v>
      </c>
      <c r="I141" s="261">
        <f>'2.) Profit &amp; loss (P&amp;L)'!J127</f>
        <v>0</v>
      </c>
      <c r="J141" s="261">
        <f>'2.) Profit &amp; loss (P&amp;L)'!K127</f>
        <v>0</v>
      </c>
      <c r="K141" s="261">
        <f>'2.) Profit &amp; loss (P&amp;L)'!L127</f>
        <v>0</v>
      </c>
      <c r="L141" s="261">
        <f>'2.) Profit &amp; loss (P&amp;L)'!M127</f>
        <v>0</v>
      </c>
      <c r="M141" s="261">
        <f>'2.) Profit &amp; loss (P&amp;L)'!N127</f>
        <v>0</v>
      </c>
      <c r="N141" s="261">
        <f>'2.) Profit &amp; loss (P&amp;L)'!O127</f>
        <v>0</v>
      </c>
      <c r="O141" s="261">
        <f>'2.) Profit &amp; loss (P&amp;L)'!P127</f>
        <v>0</v>
      </c>
      <c r="P141" s="317">
        <f>'2.) Profit &amp; loss (P&amp;L)'!Q127</f>
        <v>0</v>
      </c>
      <c r="Q141" s="261">
        <f>'2.) Profit &amp; loss (P&amp;L)'!R127</f>
        <v>100</v>
      </c>
      <c r="R141" s="261">
        <f>'2.) Profit &amp; loss (P&amp;L)'!S127</f>
        <v>0</v>
      </c>
      <c r="S141" s="261">
        <f>'2.) Profit &amp; loss (P&amp;L)'!T127</f>
        <v>0</v>
      </c>
      <c r="T141" s="261">
        <f>'2.) Profit &amp; loss (P&amp;L)'!U127</f>
        <v>0</v>
      </c>
      <c r="U141" s="261">
        <f>'2.) Profit &amp; loss (P&amp;L)'!V127</f>
        <v>0</v>
      </c>
      <c r="V141" s="261">
        <f>'2.) Profit &amp; loss (P&amp;L)'!W127</f>
        <v>0</v>
      </c>
      <c r="W141" s="261">
        <f>'2.) Profit &amp; loss (P&amp;L)'!X127</f>
        <v>0</v>
      </c>
      <c r="X141" s="261">
        <f>'2.) Profit &amp; loss (P&amp;L)'!Y127</f>
        <v>0</v>
      </c>
      <c r="Y141" s="261">
        <f>'2.) Profit &amp; loss (P&amp;L)'!Z127</f>
        <v>0</v>
      </c>
      <c r="Z141" s="261">
        <f>'2.) Profit &amp; loss (P&amp;L)'!AA127</f>
        <v>0</v>
      </c>
      <c r="AA141" s="261">
        <f>'2.) Profit &amp; loss (P&amp;L)'!AB127</f>
        <v>0</v>
      </c>
      <c r="AB141" s="261">
        <f>'2.) Profit &amp; loss (P&amp;L)'!AC127</f>
        <v>0</v>
      </c>
      <c r="AC141" s="317">
        <f>'2.) Profit &amp; loss (P&amp;L)'!AD127</f>
        <v>100</v>
      </c>
      <c r="AD141" s="261">
        <f>'2.) Profit &amp; loss (P&amp;L)'!AE127</f>
        <v>0</v>
      </c>
      <c r="AE141" s="261">
        <f>'2.) Profit &amp; loss (P&amp;L)'!AF127</f>
        <v>0</v>
      </c>
      <c r="AF141" s="261">
        <f>'2.) Profit &amp; loss (P&amp;L)'!AG127</f>
        <v>0</v>
      </c>
      <c r="AG141" s="261">
        <f>'2.) Profit &amp; loss (P&amp;L)'!AH127</f>
        <v>0</v>
      </c>
      <c r="AH141" s="261">
        <f>'2.) Profit &amp; loss (P&amp;L)'!AI127</f>
        <v>0</v>
      </c>
      <c r="AI141" s="261">
        <f>'2.) Profit &amp; loss (P&amp;L)'!AJ127</f>
        <v>0</v>
      </c>
      <c r="AJ141" s="261">
        <f>'2.) Profit &amp; loss (P&amp;L)'!AK127</f>
        <v>0</v>
      </c>
      <c r="AK141" s="261">
        <f>'2.) Profit &amp; loss (P&amp;L)'!AL127</f>
        <v>0</v>
      </c>
      <c r="AL141" s="261">
        <f>'2.) Profit &amp; loss (P&amp;L)'!AM127</f>
        <v>0</v>
      </c>
      <c r="AM141" s="261">
        <f>'2.) Profit &amp; loss (P&amp;L)'!AN127</f>
        <v>0</v>
      </c>
      <c r="AN141" s="261">
        <f>'2.) Profit &amp; loss (P&amp;L)'!AO127</f>
        <v>0</v>
      </c>
      <c r="AO141" s="261">
        <f>'2.) Profit &amp; loss (P&amp;L)'!AP127</f>
        <v>0</v>
      </c>
      <c r="AP141" s="320">
        <f>'2.) Profit &amp; loss (P&amp;L)'!AQ127</f>
        <v>0</v>
      </c>
    </row>
    <row r="142" spans="2:42" hidden="1" outlineLevel="1" x14ac:dyDescent="0.2">
      <c r="B142" s="297">
        <f>'2.) Profit &amp; loss (P&amp;L)'!B128</f>
        <v>0</v>
      </c>
      <c r="C142" s="284" t="str">
        <f>'2.) Profit &amp; loss (P&amp;L)'!C128</f>
        <v>CRM tool</v>
      </c>
      <c r="D142" s="253">
        <f>'2.) Profit &amp; loss (P&amp;L)'!E128</f>
        <v>0</v>
      </c>
      <c r="E142" s="261">
        <f>'2.) Profit &amp; loss (P&amp;L)'!F128</f>
        <v>0</v>
      </c>
      <c r="F142" s="261">
        <f>'2.) Profit &amp; loss (P&amp;L)'!G128</f>
        <v>0</v>
      </c>
      <c r="G142" s="261">
        <f>'2.) Profit &amp; loss (P&amp;L)'!H128</f>
        <v>0</v>
      </c>
      <c r="H142" s="261">
        <f>'2.) Profit &amp; loss (P&amp;L)'!I128</f>
        <v>0</v>
      </c>
      <c r="I142" s="261">
        <f>'2.) Profit &amp; loss (P&amp;L)'!J128</f>
        <v>0</v>
      </c>
      <c r="J142" s="261">
        <f>'2.) Profit &amp; loss (P&amp;L)'!K128</f>
        <v>0</v>
      </c>
      <c r="K142" s="261">
        <f>'2.) Profit &amp; loss (P&amp;L)'!L128</f>
        <v>0</v>
      </c>
      <c r="L142" s="261">
        <f>'2.) Profit &amp; loss (P&amp;L)'!M128</f>
        <v>0</v>
      </c>
      <c r="M142" s="261">
        <f>'2.) Profit &amp; loss (P&amp;L)'!N128</f>
        <v>0</v>
      </c>
      <c r="N142" s="261">
        <f>'2.) Profit &amp; loss (P&amp;L)'!O128</f>
        <v>0</v>
      </c>
      <c r="O142" s="261">
        <f>'2.) Profit &amp; loss (P&amp;L)'!P128</f>
        <v>0</v>
      </c>
      <c r="P142" s="317">
        <f>'2.) Profit &amp; loss (P&amp;L)'!Q128</f>
        <v>0</v>
      </c>
      <c r="Q142" s="261">
        <f>'2.) Profit &amp; loss (P&amp;L)'!R128</f>
        <v>0</v>
      </c>
      <c r="R142" s="261">
        <f>'2.) Profit &amp; loss (P&amp;L)'!S128</f>
        <v>0</v>
      </c>
      <c r="S142" s="261">
        <f>'2.) Profit &amp; loss (P&amp;L)'!T128</f>
        <v>0</v>
      </c>
      <c r="T142" s="261">
        <f>'2.) Profit &amp; loss (P&amp;L)'!U128</f>
        <v>0</v>
      </c>
      <c r="U142" s="261">
        <f>'2.) Profit &amp; loss (P&amp;L)'!V128</f>
        <v>0</v>
      </c>
      <c r="V142" s="261">
        <f>'2.) Profit &amp; loss (P&amp;L)'!W128</f>
        <v>0</v>
      </c>
      <c r="W142" s="261">
        <f>'2.) Profit &amp; loss (P&amp;L)'!X128</f>
        <v>0</v>
      </c>
      <c r="X142" s="261">
        <f>'2.) Profit &amp; loss (P&amp;L)'!Y128</f>
        <v>0</v>
      </c>
      <c r="Y142" s="261">
        <f>'2.) Profit &amp; loss (P&amp;L)'!Z128</f>
        <v>0</v>
      </c>
      <c r="Z142" s="261">
        <f>'2.) Profit &amp; loss (P&amp;L)'!AA128</f>
        <v>0</v>
      </c>
      <c r="AA142" s="261">
        <f>'2.) Profit &amp; loss (P&amp;L)'!AB128</f>
        <v>0</v>
      </c>
      <c r="AB142" s="261">
        <f>'2.) Profit &amp; loss (P&amp;L)'!AC128</f>
        <v>0</v>
      </c>
      <c r="AC142" s="317">
        <f>'2.) Profit &amp; loss (P&amp;L)'!AD128</f>
        <v>0</v>
      </c>
      <c r="AD142" s="261">
        <f>'2.) Profit &amp; loss (P&amp;L)'!AE128</f>
        <v>200</v>
      </c>
      <c r="AE142" s="261">
        <f>'2.) Profit &amp; loss (P&amp;L)'!AF128</f>
        <v>0</v>
      </c>
      <c r="AF142" s="261">
        <f>'2.) Profit &amp; loss (P&amp;L)'!AG128</f>
        <v>0</v>
      </c>
      <c r="AG142" s="261">
        <f>'2.) Profit &amp; loss (P&amp;L)'!AH128</f>
        <v>0</v>
      </c>
      <c r="AH142" s="261">
        <f>'2.) Profit &amp; loss (P&amp;L)'!AI128</f>
        <v>0</v>
      </c>
      <c r="AI142" s="261">
        <f>'2.) Profit &amp; loss (P&amp;L)'!AJ128</f>
        <v>0</v>
      </c>
      <c r="AJ142" s="261">
        <f>'2.) Profit &amp; loss (P&amp;L)'!AK128</f>
        <v>0</v>
      </c>
      <c r="AK142" s="261">
        <f>'2.) Profit &amp; loss (P&amp;L)'!AL128</f>
        <v>0</v>
      </c>
      <c r="AL142" s="261">
        <f>'2.) Profit &amp; loss (P&amp;L)'!AM128</f>
        <v>0</v>
      </c>
      <c r="AM142" s="261">
        <f>'2.) Profit &amp; loss (P&amp;L)'!AN128</f>
        <v>0</v>
      </c>
      <c r="AN142" s="261">
        <f>'2.) Profit &amp; loss (P&amp;L)'!AO128</f>
        <v>0</v>
      </c>
      <c r="AO142" s="261">
        <f>'2.) Profit &amp; loss (P&amp;L)'!AP128</f>
        <v>0</v>
      </c>
      <c r="AP142" s="320">
        <f>'2.) Profit &amp; loss (P&amp;L)'!AQ128</f>
        <v>200</v>
      </c>
    </row>
    <row r="143" spans="2:42" hidden="1" outlineLevel="1" x14ac:dyDescent="0.2">
      <c r="B143" s="297">
        <f>'2.) Profit &amp; loss (P&amp;L)'!B129</f>
        <v>0</v>
      </c>
      <c r="C143" s="284" t="str">
        <f>'2.) Profit &amp; loss (P&amp;L)'!C129</f>
        <v>Facility management</v>
      </c>
      <c r="D143" s="253">
        <f>'2.) Profit &amp; loss (P&amp;L)'!E129</f>
        <v>10</v>
      </c>
      <c r="E143" s="261">
        <f>'2.) Profit &amp; loss (P&amp;L)'!F129</f>
        <v>10</v>
      </c>
      <c r="F143" s="261">
        <f>'2.) Profit &amp; loss (P&amp;L)'!G129</f>
        <v>10</v>
      </c>
      <c r="G143" s="261">
        <f>'2.) Profit &amp; loss (P&amp;L)'!H129</f>
        <v>10</v>
      </c>
      <c r="H143" s="261">
        <f>'2.) Profit &amp; loss (P&amp;L)'!I129</f>
        <v>10</v>
      </c>
      <c r="I143" s="261">
        <f>'2.) Profit &amp; loss (P&amp;L)'!J129</f>
        <v>10</v>
      </c>
      <c r="J143" s="261">
        <f>'2.) Profit &amp; loss (P&amp;L)'!K129</f>
        <v>10</v>
      </c>
      <c r="K143" s="261">
        <f>'2.) Profit &amp; loss (P&amp;L)'!L129</f>
        <v>10</v>
      </c>
      <c r="L143" s="261">
        <f>'2.) Profit &amp; loss (P&amp;L)'!M129</f>
        <v>10</v>
      </c>
      <c r="M143" s="261">
        <f>'2.) Profit &amp; loss (P&amp;L)'!N129</f>
        <v>10</v>
      </c>
      <c r="N143" s="261">
        <f>'2.) Profit &amp; loss (P&amp;L)'!O129</f>
        <v>10</v>
      </c>
      <c r="O143" s="261">
        <f>'2.) Profit &amp; loss (P&amp;L)'!P129</f>
        <v>10</v>
      </c>
      <c r="P143" s="317">
        <f>'2.) Profit &amp; loss (P&amp;L)'!Q129</f>
        <v>120</v>
      </c>
      <c r="Q143" s="261">
        <f>'2.) Profit &amp; loss (P&amp;L)'!R129</f>
        <v>10</v>
      </c>
      <c r="R143" s="261">
        <f>'2.) Profit &amp; loss (P&amp;L)'!S129</f>
        <v>10</v>
      </c>
      <c r="S143" s="261">
        <f>'2.) Profit &amp; loss (P&amp;L)'!T129</f>
        <v>10</v>
      </c>
      <c r="T143" s="261">
        <f>'2.) Profit &amp; loss (P&amp;L)'!U129</f>
        <v>10</v>
      </c>
      <c r="U143" s="261">
        <f>'2.) Profit &amp; loss (P&amp;L)'!V129</f>
        <v>10</v>
      </c>
      <c r="V143" s="261">
        <f>'2.) Profit &amp; loss (P&amp;L)'!W129</f>
        <v>10</v>
      </c>
      <c r="W143" s="261">
        <f>'2.) Profit &amp; loss (P&amp;L)'!X129</f>
        <v>10</v>
      </c>
      <c r="X143" s="261">
        <f>'2.) Profit &amp; loss (P&amp;L)'!Y129</f>
        <v>10</v>
      </c>
      <c r="Y143" s="261">
        <f>'2.) Profit &amp; loss (P&amp;L)'!Z129</f>
        <v>10</v>
      </c>
      <c r="Z143" s="261">
        <f>'2.) Profit &amp; loss (P&amp;L)'!AA129</f>
        <v>10</v>
      </c>
      <c r="AA143" s="261">
        <f>'2.) Profit &amp; loss (P&amp;L)'!AB129</f>
        <v>10</v>
      </c>
      <c r="AB143" s="261">
        <f>'2.) Profit &amp; loss (P&amp;L)'!AC129</f>
        <v>10</v>
      </c>
      <c r="AC143" s="317">
        <f>'2.) Profit &amp; loss (P&amp;L)'!AD129</f>
        <v>120</v>
      </c>
      <c r="AD143" s="261">
        <f>'2.) Profit &amp; loss (P&amp;L)'!AE129</f>
        <v>20</v>
      </c>
      <c r="AE143" s="261">
        <f>'2.) Profit &amp; loss (P&amp;L)'!AF129</f>
        <v>20</v>
      </c>
      <c r="AF143" s="261">
        <f>'2.) Profit &amp; loss (P&amp;L)'!AG129</f>
        <v>20</v>
      </c>
      <c r="AG143" s="261">
        <f>'2.) Profit &amp; loss (P&amp;L)'!AH129</f>
        <v>20</v>
      </c>
      <c r="AH143" s="261">
        <f>'2.) Profit &amp; loss (P&amp;L)'!AI129</f>
        <v>20</v>
      </c>
      <c r="AI143" s="261">
        <f>'2.) Profit &amp; loss (P&amp;L)'!AJ129</f>
        <v>20</v>
      </c>
      <c r="AJ143" s="261">
        <f>'2.) Profit &amp; loss (P&amp;L)'!AK129</f>
        <v>20</v>
      </c>
      <c r="AK143" s="261">
        <f>'2.) Profit &amp; loss (P&amp;L)'!AL129</f>
        <v>20</v>
      </c>
      <c r="AL143" s="261">
        <f>'2.) Profit &amp; loss (P&amp;L)'!AM129</f>
        <v>20</v>
      </c>
      <c r="AM143" s="261">
        <f>'2.) Profit &amp; loss (P&amp;L)'!AN129</f>
        <v>20</v>
      </c>
      <c r="AN143" s="261">
        <f>'2.) Profit &amp; loss (P&amp;L)'!AO129</f>
        <v>20</v>
      </c>
      <c r="AO143" s="261">
        <f>'2.) Profit &amp; loss (P&amp;L)'!AP129</f>
        <v>20</v>
      </c>
      <c r="AP143" s="320">
        <f>'2.) Profit &amp; loss (P&amp;L)'!AQ129</f>
        <v>240</v>
      </c>
    </row>
    <row r="144" spans="2:42" hidden="1" outlineLevel="1" x14ac:dyDescent="0.2">
      <c r="B144" s="297">
        <f>'2.) Profit &amp; loss (P&amp;L)'!B130</f>
        <v>0</v>
      </c>
      <c r="C144" s="284" t="str">
        <f>'2.) Profit &amp; loss (P&amp;L)'!C130</f>
        <v>Cleaning company "Jensen"</v>
      </c>
      <c r="D144" s="253">
        <f>'2.) Profit &amp; loss (P&amp;L)'!E130</f>
        <v>30</v>
      </c>
      <c r="E144" s="261">
        <f>'2.) Profit &amp; loss (P&amp;L)'!F130</f>
        <v>30</v>
      </c>
      <c r="F144" s="261">
        <f>'2.) Profit &amp; loss (P&amp;L)'!G130</f>
        <v>30</v>
      </c>
      <c r="G144" s="261">
        <f>'2.) Profit &amp; loss (P&amp;L)'!H130</f>
        <v>20</v>
      </c>
      <c r="H144" s="261">
        <f>'2.) Profit &amp; loss (P&amp;L)'!I130</f>
        <v>20</v>
      </c>
      <c r="I144" s="261">
        <f>'2.) Profit &amp; loss (P&amp;L)'!J130</f>
        <v>20</v>
      </c>
      <c r="J144" s="261">
        <f>'2.) Profit &amp; loss (P&amp;L)'!K130</f>
        <v>20</v>
      </c>
      <c r="K144" s="261">
        <f>'2.) Profit &amp; loss (P&amp;L)'!L130</f>
        <v>20</v>
      </c>
      <c r="L144" s="261">
        <f>'2.) Profit &amp; loss (P&amp;L)'!M130</f>
        <v>20</v>
      </c>
      <c r="M144" s="261">
        <f>'2.) Profit &amp; loss (P&amp;L)'!N130</f>
        <v>20</v>
      </c>
      <c r="N144" s="261">
        <f>'2.) Profit &amp; loss (P&amp;L)'!O130</f>
        <v>20</v>
      </c>
      <c r="O144" s="261">
        <f>'2.) Profit &amp; loss (P&amp;L)'!P130</f>
        <v>20</v>
      </c>
      <c r="P144" s="317">
        <f>'2.) Profit &amp; loss (P&amp;L)'!Q130</f>
        <v>270</v>
      </c>
      <c r="Q144" s="261">
        <f>'2.) Profit &amp; loss (P&amp;L)'!R130</f>
        <v>20</v>
      </c>
      <c r="R144" s="261">
        <f>'2.) Profit &amp; loss (P&amp;L)'!S130</f>
        <v>20</v>
      </c>
      <c r="S144" s="261">
        <f>'2.) Profit &amp; loss (P&amp;L)'!T130</f>
        <v>20</v>
      </c>
      <c r="T144" s="261">
        <f>'2.) Profit &amp; loss (P&amp;L)'!U130</f>
        <v>20</v>
      </c>
      <c r="U144" s="261">
        <f>'2.) Profit &amp; loss (P&amp;L)'!V130</f>
        <v>20</v>
      </c>
      <c r="V144" s="261">
        <f>'2.) Profit &amp; loss (P&amp;L)'!W130</f>
        <v>20</v>
      </c>
      <c r="W144" s="261">
        <f>'2.) Profit &amp; loss (P&amp;L)'!X130</f>
        <v>20</v>
      </c>
      <c r="X144" s="261">
        <f>'2.) Profit &amp; loss (P&amp;L)'!Y130</f>
        <v>20</v>
      </c>
      <c r="Y144" s="261">
        <f>'2.) Profit &amp; loss (P&amp;L)'!Z130</f>
        <v>20</v>
      </c>
      <c r="Z144" s="261">
        <f>'2.) Profit &amp; loss (P&amp;L)'!AA130</f>
        <v>20</v>
      </c>
      <c r="AA144" s="261">
        <f>'2.) Profit &amp; loss (P&amp;L)'!AB130</f>
        <v>20</v>
      </c>
      <c r="AB144" s="261">
        <f>'2.) Profit &amp; loss (P&amp;L)'!AC130</f>
        <v>20</v>
      </c>
      <c r="AC144" s="317">
        <f>'2.) Profit &amp; loss (P&amp;L)'!AD130</f>
        <v>240</v>
      </c>
      <c r="AD144" s="261">
        <f>'2.) Profit &amp; loss (P&amp;L)'!AE130</f>
        <v>30</v>
      </c>
      <c r="AE144" s="261">
        <f>'2.) Profit &amp; loss (P&amp;L)'!AF130</f>
        <v>30</v>
      </c>
      <c r="AF144" s="261">
        <f>'2.) Profit &amp; loss (P&amp;L)'!AG130</f>
        <v>30</v>
      </c>
      <c r="AG144" s="261">
        <f>'2.) Profit &amp; loss (P&amp;L)'!AH130</f>
        <v>30</v>
      </c>
      <c r="AH144" s="261">
        <f>'2.) Profit &amp; loss (P&amp;L)'!AI130</f>
        <v>30</v>
      </c>
      <c r="AI144" s="261">
        <f>'2.) Profit &amp; loss (P&amp;L)'!AJ130</f>
        <v>30</v>
      </c>
      <c r="AJ144" s="261">
        <f>'2.) Profit &amp; loss (P&amp;L)'!AK130</f>
        <v>30</v>
      </c>
      <c r="AK144" s="261">
        <f>'2.) Profit &amp; loss (P&amp;L)'!AL130</f>
        <v>30</v>
      </c>
      <c r="AL144" s="261">
        <f>'2.) Profit &amp; loss (P&amp;L)'!AM130</f>
        <v>30</v>
      </c>
      <c r="AM144" s="261">
        <f>'2.) Profit &amp; loss (P&amp;L)'!AN130</f>
        <v>30</v>
      </c>
      <c r="AN144" s="261">
        <f>'2.) Profit &amp; loss (P&amp;L)'!AO130</f>
        <v>30</v>
      </c>
      <c r="AO144" s="261">
        <f>'2.) Profit &amp; loss (P&amp;L)'!AP130</f>
        <v>30</v>
      </c>
      <c r="AP144" s="320">
        <f>'2.) Profit &amp; loss (P&amp;L)'!AQ130</f>
        <v>360</v>
      </c>
    </row>
    <row r="145" spans="2:42" hidden="1" outlineLevel="1" x14ac:dyDescent="0.2">
      <c r="B145" s="297">
        <f>'2.) Profit &amp; loss (P&amp;L)'!B131</f>
        <v>0</v>
      </c>
      <c r="C145" s="284" t="str">
        <f>'2.) Profit &amp; loss (P&amp;L)'!C131</f>
        <v>"OnlineCereal" order</v>
      </c>
      <c r="D145" s="253">
        <f>'2.) Profit &amp; loss (P&amp;L)'!E131</f>
        <v>0</v>
      </c>
      <c r="E145" s="261">
        <f>'2.) Profit &amp; loss (P&amp;L)'!F131</f>
        <v>0</v>
      </c>
      <c r="F145" s="261">
        <f>'2.) Profit &amp; loss (P&amp;L)'!G131</f>
        <v>0</v>
      </c>
      <c r="G145" s="261">
        <f>'2.) Profit &amp; loss (P&amp;L)'!H131</f>
        <v>0</v>
      </c>
      <c r="H145" s="261">
        <f>'2.) Profit &amp; loss (P&amp;L)'!I131</f>
        <v>0</v>
      </c>
      <c r="I145" s="261">
        <f>'2.) Profit &amp; loss (P&amp;L)'!J131</f>
        <v>0</v>
      </c>
      <c r="J145" s="261">
        <f>'2.) Profit &amp; loss (P&amp;L)'!K131</f>
        <v>0</v>
      </c>
      <c r="K145" s="261">
        <f>'2.) Profit &amp; loss (P&amp;L)'!L131</f>
        <v>0</v>
      </c>
      <c r="L145" s="261">
        <f>'2.) Profit &amp; loss (P&amp;L)'!M131</f>
        <v>0</v>
      </c>
      <c r="M145" s="261">
        <f>'2.) Profit &amp; loss (P&amp;L)'!N131</f>
        <v>0</v>
      </c>
      <c r="N145" s="261">
        <f>'2.) Profit &amp; loss (P&amp;L)'!O131</f>
        <v>0</v>
      </c>
      <c r="O145" s="261">
        <f>'2.) Profit &amp; loss (P&amp;L)'!P131</f>
        <v>0</v>
      </c>
      <c r="P145" s="317">
        <f>'2.) Profit &amp; loss (P&amp;L)'!Q131</f>
        <v>0</v>
      </c>
      <c r="Q145" s="261">
        <f>'2.) Profit &amp; loss (P&amp;L)'!R131</f>
        <v>50</v>
      </c>
      <c r="R145" s="261">
        <f>'2.) Profit &amp; loss (P&amp;L)'!S131</f>
        <v>0</v>
      </c>
      <c r="S145" s="261">
        <f>'2.) Profit &amp; loss (P&amp;L)'!T131</f>
        <v>0</v>
      </c>
      <c r="T145" s="261">
        <f>'2.) Profit &amp; loss (P&amp;L)'!U131</f>
        <v>0</v>
      </c>
      <c r="U145" s="261">
        <f>'2.) Profit &amp; loss (P&amp;L)'!V131</f>
        <v>0</v>
      </c>
      <c r="V145" s="261">
        <f>'2.) Profit &amp; loss (P&amp;L)'!W131</f>
        <v>50</v>
      </c>
      <c r="W145" s="261">
        <f>'2.) Profit &amp; loss (P&amp;L)'!X131</f>
        <v>0</v>
      </c>
      <c r="X145" s="261">
        <f>'2.) Profit &amp; loss (P&amp;L)'!Y131</f>
        <v>0</v>
      </c>
      <c r="Y145" s="261">
        <f>'2.) Profit &amp; loss (P&amp;L)'!Z131</f>
        <v>0</v>
      </c>
      <c r="Z145" s="261">
        <f>'2.) Profit &amp; loss (P&amp;L)'!AA131</f>
        <v>0</v>
      </c>
      <c r="AA145" s="261">
        <f>'2.) Profit &amp; loss (P&amp;L)'!AB131</f>
        <v>0</v>
      </c>
      <c r="AB145" s="261">
        <f>'2.) Profit &amp; loss (P&amp;L)'!AC131</f>
        <v>0</v>
      </c>
      <c r="AC145" s="317">
        <f>'2.) Profit &amp; loss (P&amp;L)'!AD131</f>
        <v>100</v>
      </c>
      <c r="AD145" s="261">
        <f>'2.) Profit &amp; loss (P&amp;L)'!AE131</f>
        <v>50</v>
      </c>
      <c r="AE145" s="261">
        <f>'2.) Profit &amp; loss (P&amp;L)'!AF131</f>
        <v>0</v>
      </c>
      <c r="AF145" s="261">
        <f>'2.) Profit &amp; loss (P&amp;L)'!AG131</f>
        <v>0</v>
      </c>
      <c r="AG145" s="261">
        <f>'2.) Profit &amp; loss (P&amp;L)'!AH131</f>
        <v>0</v>
      </c>
      <c r="AH145" s="261">
        <f>'2.) Profit &amp; loss (P&amp;L)'!AI131</f>
        <v>0</v>
      </c>
      <c r="AI145" s="261">
        <f>'2.) Profit &amp; loss (P&amp;L)'!AJ131</f>
        <v>0</v>
      </c>
      <c r="AJ145" s="261">
        <f>'2.) Profit &amp; loss (P&amp;L)'!AK131</f>
        <v>50</v>
      </c>
      <c r="AK145" s="261">
        <f>'2.) Profit &amp; loss (P&amp;L)'!AL131</f>
        <v>0</v>
      </c>
      <c r="AL145" s="261">
        <f>'2.) Profit &amp; loss (P&amp;L)'!AM131</f>
        <v>0</v>
      </c>
      <c r="AM145" s="261">
        <f>'2.) Profit &amp; loss (P&amp;L)'!AN131</f>
        <v>0</v>
      </c>
      <c r="AN145" s="261">
        <f>'2.) Profit &amp; loss (P&amp;L)'!AO131</f>
        <v>0</v>
      </c>
      <c r="AO145" s="261">
        <f>'2.) Profit &amp; loss (P&amp;L)'!AP131</f>
        <v>0</v>
      </c>
      <c r="AP145" s="320">
        <f>'2.) Profit &amp; loss (P&amp;L)'!AQ131</f>
        <v>100</v>
      </c>
    </row>
    <row r="146" spans="2:42" hidden="1" outlineLevel="1" x14ac:dyDescent="0.2">
      <c r="B146" s="297">
        <f>'2.) Profit &amp; loss (P&amp;L)'!B132</f>
        <v>0</v>
      </c>
      <c r="C146" s="284" t="str">
        <f>'2.) Profit &amp; loss (P&amp;L)'!C132</f>
        <v>Fruit order</v>
      </c>
      <c r="D146" s="253">
        <f>'2.) Profit &amp; loss (P&amp;L)'!E132</f>
        <v>0</v>
      </c>
      <c r="E146" s="261">
        <f>'2.) Profit &amp; loss (P&amp;L)'!F132</f>
        <v>0</v>
      </c>
      <c r="F146" s="261">
        <f>'2.) Profit &amp; loss (P&amp;L)'!G132</f>
        <v>0</v>
      </c>
      <c r="G146" s="261">
        <f>'2.) Profit &amp; loss (P&amp;L)'!H132</f>
        <v>0</v>
      </c>
      <c r="H146" s="261">
        <f>'2.) Profit &amp; loss (P&amp;L)'!I132</f>
        <v>0</v>
      </c>
      <c r="I146" s="261">
        <f>'2.) Profit &amp; loss (P&amp;L)'!J132</f>
        <v>0</v>
      </c>
      <c r="J146" s="261">
        <f>'2.) Profit &amp; loss (P&amp;L)'!K132</f>
        <v>0</v>
      </c>
      <c r="K146" s="261">
        <f>'2.) Profit &amp; loss (P&amp;L)'!L132</f>
        <v>0</v>
      </c>
      <c r="L146" s="261">
        <f>'2.) Profit &amp; loss (P&amp;L)'!M132</f>
        <v>0</v>
      </c>
      <c r="M146" s="261">
        <f>'2.) Profit &amp; loss (P&amp;L)'!N132</f>
        <v>0</v>
      </c>
      <c r="N146" s="261">
        <f>'2.) Profit &amp; loss (P&amp;L)'!O132</f>
        <v>0</v>
      </c>
      <c r="O146" s="261">
        <f>'2.) Profit &amp; loss (P&amp;L)'!P132</f>
        <v>0</v>
      </c>
      <c r="P146" s="317">
        <f>'2.) Profit &amp; loss (P&amp;L)'!Q132</f>
        <v>0</v>
      </c>
      <c r="Q146" s="261">
        <f>'2.) Profit &amp; loss (P&amp;L)'!R132</f>
        <v>0</v>
      </c>
      <c r="R146" s="261">
        <f>'2.) Profit &amp; loss (P&amp;L)'!S132</f>
        <v>0</v>
      </c>
      <c r="S146" s="261">
        <f>'2.) Profit &amp; loss (P&amp;L)'!T132</f>
        <v>20</v>
      </c>
      <c r="T146" s="261">
        <f>'2.) Profit &amp; loss (P&amp;L)'!U132</f>
        <v>0</v>
      </c>
      <c r="U146" s="261">
        <f>'2.) Profit &amp; loss (P&amp;L)'!V132</f>
        <v>0</v>
      </c>
      <c r="V146" s="261">
        <f>'2.) Profit &amp; loss (P&amp;L)'!W132</f>
        <v>0</v>
      </c>
      <c r="W146" s="261">
        <f>'2.) Profit &amp; loss (P&amp;L)'!X132</f>
        <v>0</v>
      </c>
      <c r="X146" s="261">
        <f>'2.) Profit &amp; loss (P&amp;L)'!Y132</f>
        <v>0</v>
      </c>
      <c r="Y146" s="261">
        <f>'2.) Profit &amp; loss (P&amp;L)'!Z132</f>
        <v>0</v>
      </c>
      <c r="Z146" s="261">
        <f>'2.) Profit &amp; loss (P&amp;L)'!AA132</f>
        <v>20</v>
      </c>
      <c r="AA146" s="261">
        <f>'2.) Profit &amp; loss (P&amp;L)'!AB132</f>
        <v>0</v>
      </c>
      <c r="AB146" s="261">
        <f>'2.) Profit &amp; loss (P&amp;L)'!AC132</f>
        <v>0</v>
      </c>
      <c r="AC146" s="317">
        <f>'2.) Profit &amp; loss (P&amp;L)'!AD132</f>
        <v>40</v>
      </c>
      <c r="AD146" s="261">
        <f>'2.) Profit &amp; loss (P&amp;L)'!AE132</f>
        <v>0</v>
      </c>
      <c r="AE146" s="261">
        <f>'2.) Profit &amp; loss (P&amp;L)'!AF132</f>
        <v>0</v>
      </c>
      <c r="AF146" s="261">
        <f>'2.) Profit &amp; loss (P&amp;L)'!AG132</f>
        <v>0</v>
      </c>
      <c r="AG146" s="261">
        <f>'2.) Profit &amp; loss (P&amp;L)'!AH132</f>
        <v>20</v>
      </c>
      <c r="AH146" s="261">
        <f>'2.) Profit &amp; loss (P&amp;L)'!AI132</f>
        <v>0</v>
      </c>
      <c r="AI146" s="261">
        <f>'2.) Profit &amp; loss (P&amp;L)'!AJ132</f>
        <v>0</v>
      </c>
      <c r="AJ146" s="261">
        <f>'2.) Profit &amp; loss (P&amp;L)'!AK132</f>
        <v>0</v>
      </c>
      <c r="AK146" s="261">
        <f>'2.) Profit &amp; loss (P&amp;L)'!AL132</f>
        <v>0</v>
      </c>
      <c r="AL146" s="261">
        <f>'2.) Profit &amp; loss (P&amp;L)'!AM132</f>
        <v>0</v>
      </c>
      <c r="AM146" s="261">
        <f>'2.) Profit &amp; loss (P&amp;L)'!AN132</f>
        <v>20</v>
      </c>
      <c r="AN146" s="261">
        <f>'2.) Profit &amp; loss (P&amp;L)'!AO132</f>
        <v>0</v>
      </c>
      <c r="AO146" s="261">
        <f>'2.) Profit &amp; loss (P&amp;L)'!AP132</f>
        <v>0</v>
      </c>
      <c r="AP146" s="320">
        <f>'2.) Profit &amp; loss (P&amp;L)'!AQ132</f>
        <v>40</v>
      </c>
    </row>
    <row r="147" spans="2:42" hidden="1" outlineLevel="1" x14ac:dyDescent="0.2">
      <c r="B147" s="297">
        <f>'2.) Profit &amp; loss (P&amp;L)'!B133</f>
        <v>0</v>
      </c>
      <c r="C147" s="284" t="str">
        <f>'2.) Profit &amp; loss (P&amp;L)'!C133</f>
        <v>Crowdfunding campaign</v>
      </c>
      <c r="D147" s="253">
        <f>'2.) Profit &amp; loss (P&amp;L)'!E133</f>
        <v>0</v>
      </c>
      <c r="E147" s="261">
        <f>'2.) Profit &amp; loss (P&amp;L)'!F133</f>
        <v>0</v>
      </c>
      <c r="F147" s="261">
        <f>'2.) Profit &amp; loss (P&amp;L)'!G133</f>
        <v>0</v>
      </c>
      <c r="G147" s="261">
        <f>'2.) Profit &amp; loss (P&amp;L)'!H133</f>
        <v>0</v>
      </c>
      <c r="H147" s="261">
        <f>'2.) Profit &amp; loss (P&amp;L)'!I133</f>
        <v>0</v>
      </c>
      <c r="I147" s="261">
        <f>'2.) Profit &amp; loss (P&amp;L)'!J133</f>
        <v>0</v>
      </c>
      <c r="J147" s="261">
        <f>'2.) Profit &amp; loss (P&amp;L)'!K133</f>
        <v>0</v>
      </c>
      <c r="K147" s="261">
        <f>'2.) Profit &amp; loss (P&amp;L)'!L133</f>
        <v>0</v>
      </c>
      <c r="L147" s="261">
        <f>'2.) Profit &amp; loss (P&amp;L)'!M133</f>
        <v>0</v>
      </c>
      <c r="M147" s="261">
        <f>'2.) Profit &amp; loss (P&amp;L)'!N133</f>
        <v>0</v>
      </c>
      <c r="N147" s="261">
        <f>'2.) Profit &amp; loss (P&amp;L)'!O133</f>
        <v>400</v>
      </c>
      <c r="O147" s="261">
        <f>'2.) Profit &amp; loss (P&amp;L)'!P133</f>
        <v>400</v>
      </c>
      <c r="P147" s="317">
        <f>'2.) Profit &amp; loss (P&amp;L)'!Q133</f>
        <v>800</v>
      </c>
      <c r="Q147" s="261">
        <f>'2.) Profit &amp; loss (P&amp;L)'!R133</f>
        <v>400</v>
      </c>
      <c r="R147" s="261">
        <f>'2.) Profit &amp; loss (P&amp;L)'!S133</f>
        <v>0</v>
      </c>
      <c r="S147" s="261">
        <f>'2.) Profit &amp; loss (P&amp;L)'!T133</f>
        <v>0</v>
      </c>
      <c r="T147" s="261">
        <f>'2.) Profit &amp; loss (P&amp;L)'!U133</f>
        <v>0</v>
      </c>
      <c r="U147" s="261">
        <f>'2.) Profit &amp; loss (P&amp;L)'!V133</f>
        <v>0</v>
      </c>
      <c r="V147" s="261">
        <f>'2.) Profit &amp; loss (P&amp;L)'!W133</f>
        <v>0</v>
      </c>
      <c r="W147" s="261">
        <f>'2.) Profit &amp; loss (P&amp;L)'!X133</f>
        <v>0</v>
      </c>
      <c r="X147" s="261">
        <f>'2.) Profit &amp; loss (P&amp;L)'!Y133</f>
        <v>0</v>
      </c>
      <c r="Y147" s="261">
        <f>'2.) Profit &amp; loss (P&amp;L)'!Z133</f>
        <v>0</v>
      </c>
      <c r="Z147" s="261">
        <f>'2.) Profit &amp; loss (P&amp;L)'!AA133</f>
        <v>0</v>
      </c>
      <c r="AA147" s="261">
        <f>'2.) Profit &amp; loss (P&amp;L)'!AB133</f>
        <v>0</v>
      </c>
      <c r="AB147" s="261">
        <f>'2.) Profit &amp; loss (P&amp;L)'!AC133</f>
        <v>0</v>
      </c>
      <c r="AC147" s="317">
        <f>'2.) Profit &amp; loss (P&amp;L)'!AD133</f>
        <v>400</v>
      </c>
      <c r="AD147" s="261">
        <f>'2.) Profit &amp; loss (P&amp;L)'!AE133</f>
        <v>0</v>
      </c>
      <c r="AE147" s="261">
        <f>'2.) Profit &amp; loss (P&amp;L)'!AF133</f>
        <v>0</v>
      </c>
      <c r="AF147" s="261">
        <f>'2.) Profit &amp; loss (P&amp;L)'!AG133</f>
        <v>0</v>
      </c>
      <c r="AG147" s="261">
        <f>'2.) Profit &amp; loss (P&amp;L)'!AH133</f>
        <v>0</v>
      </c>
      <c r="AH147" s="261">
        <f>'2.) Profit &amp; loss (P&amp;L)'!AI133</f>
        <v>0</v>
      </c>
      <c r="AI147" s="261">
        <f>'2.) Profit &amp; loss (P&amp;L)'!AJ133</f>
        <v>0</v>
      </c>
      <c r="AJ147" s="261">
        <f>'2.) Profit &amp; loss (P&amp;L)'!AK133</f>
        <v>0</v>
      </c>
      <c r="AK147" s="261">
        <f>'2.) Profit &amp; loss (P&amp;L)'!AL133</f>
        <v>0</v>
      </c>
      <c r="AL147" s="261">
        <f>'2.) Profit &amp; loss (P&amp;L)'!AM133</f>
        <v>0</v>
      </c>
      <c r="AM147" s="261">
        <f>'2.) Profit &amp; loss (P&amp;L)'!AN133</f>
        <v>0</v>
      </c>
      <c r="AN147" s="261">
        <f>'2.) Profit &amp; loss (P&amp;L)'!AO133</f>
        <v>0</v>
      </c>
      <c r="AO147" s="261">
        <f>'2.) Profit &amp; loss (P&amp;L)'!AP133</f>
        <v>0</v>
      </c>
      <c r="AP147" s="320">
        <f>'2.) Profit &amp; loss (P&amp;L)'!AQ133</f>
        <v>0</v>
      </c>
    </row>
    <row r="148" spans="2:42" ht="17" hidden="1" customHeight="1" outlineLevel="1" x14ac:dyDescent="0.2">
      <c r="B148" s="297">
        <f>'2.) Profit &amp; loss (P&amp;L)'!B134</f>
        <v>0</v>
      </c>
      <c r="C148" s="284" t="str">
        <f>'2.) Profit &amp; loss (P&amp;L)'!C134</f>
        <v>Additional Costs 10</v>
      </c>
      <c r="D148" s="253">
        <f>'2.) Profit &amp; loss (P&amp;L)'!E134</f>
        <v>0</v>
      </c>
      <c r="E148" s="253">
        <f>'2.) Profit &amp; loss (P&amp;L)'!F134</f>
        <v>0</v>
      </c>
      <c r="F148" s="253">
        <f>'2.) Profit &amp; loss (P&amp;L)'!G134</f>
        <v>0</v>
      </c>
      <c r="G148" s="253">
        <f>'2.) Profit &amp; loss (P&amp;L)'!H134</f>
        <v>0</v>
      </c>
      <c r="H148" s="253">
        <f>'2.) Profit &amp; loss (P&amp;L)'!I134</f>
        <v>0</v>
      </c>
      <c r="I148" s="253">
        <f>'2.) Profit &amp; loss (P&amp;L)'!J134</f>
        <v>0</v>
      </c>
      <c r="J148" s="253">
        <f>'2.) Profit &amp; loss (P&amp;L)'!K134</f>
        <v>0</v>
      </c>
      <c r="K148" s="253">
        <f>'2.) Profit &amp; loss (P&amp;L)'!L134</f>
        <v>0</v>
      </c>
      <c r="L148" s="253">
        <f>'2.) Profit &amp; loss (P&amp;L)'!M134</f>
        <v>0</v>
      </c>
      <c r="M148" s="253">
        <f>'2.) Profit &amp; loss (P&amp;L)'!N134</f>
        <v>0</v>
      </c>
      <c r="N148" s="253">
        <f>'2.) Profit &amp; loss (P&amp;L)'!O134</f>
        <v>0</v>
      </c>
      <c r="O148" s="253">
        <f>'2.) Profit &amp; loss (P&amp;L)'!P134</f>
        <v>0</v>
      </c>
      <c r="P148" s="317">
        <f>'2.) Profit &amp; loss (P&amp;L)'!Q134</f>
        <v>0</v>
      </c>
      <c r="Q148" s="261">
        <f>'2.) Profit &amp; loss (P&amp;L)'!R134</f>
        <v>0</v>
      </c>
      <c r="R148" s="261">
        <f>'2.) Profit &amp; loss (P&amp;L)'!S134</f>
        <v>0</v>
      </c>
      <c r="S148" s="261">
        <f>'2.) Profit &amp; loss (P&amp;L)'!T134</f>
        <v>0</v>
      </c>
      <c r="T148" s="261">
        <f>'2.) Profit &amp; loss (P&amp;L)'!U134</f>
        <v>0</v>
      </c>
      <c r="U148" s="261">
        <f>'2.) Profit &amp; loss (P&amp;L)'!V134</f>
        <v>0</v>
      </c>
      <c r="V148" s="261">
        <f>'2.) Profit &amp; loss (P&amp;L)'!W134</f>
        <v>0</v>
      </c>
      <c r="W148" s="261">
        <f>'2.) Profit &amp; loss (P&amp;L)'!X134</f>
        <v>0</v>
      </c>
      <c r="X148" s="261">
        <f>'2.) Profit &amp; loss (P&amp;L)'!Y134</f>
        <v>0</v>
      </c>
      <c r="Y148" s="261">
        <f>'2.) Profit &amp; loss (P&amp;L)'!Z134</f>
        <v>0</v>
      </c>
      <c r="Z148" s="261">
        <f>'2.) Profit &amp; loss (P&amp;L)'!AA134</f>
        <v>0</v>
      </c>
      <c r="AA148" s="261">
        <f>'2.) Profit &amp; loss (P&amp;L)'!AB134</f>
        <v>0</v>
      </c>
      <c r="AB148" s="261">
        <f>'2.) Profit &amp; loss (P&amp;L)'!AC134</f>
        <v>0</v>
      </c>
      <c r="AC148" s="317">
        <f>'2.) Profit &amp; loss (P&amp;L)'!AD134</f>
        <v>0</v>
      </c>
      <c r="AD148" s="261">
        <f>'2.) Profit &amp; loss (P&amp;L)'!AE134</f>
        <v>0</v>
      </c>
      <c r="AE148" s="261">
        <f>'2.) Profit &amp; loss (P&amp;L)'!AF134</f>
        <v>0</v>
      </c>
      <c r="AF148" s="261">
        <f>'2.) Profit &amp; loss (P&amp;L)'!AG134</f>
        <v>0</v>
      </c>
      <c r="AG148" s="261">
        <f>'2.) Profit &amp; loss (P&amp;L)'!AH134</f>
        <v>0</v>
      </c>
      <c r="AH148" s="261">
        <f>'2.) Profit &amp; loss (P&amp;L)'!AI134</f>
        <v>0</v>
      </c>
      <c r="AI148" s="261">
        <f>'2.) Profit &amp; loss (P&amp;L)'!AJ134</f>
        <v>0</v>
      </c>
      <c r="AJ148" s="261">
        <f>'2.) Profit &amp; loss (P&amp;L)'!AK134</f>
        <v>0</v>
      </c>
      <c r="AK148" s="261">
        <f>'2.) Profit &amp; loss (P&amp;L)'!AL134</f>
        <v>0</v>
      </c>
      <c r="AL148" s="261">
        <f>'2.) Profit &amp; loss (P&amp;L)'!AM134</f>
        <v>0</v>
      </c>
      <c r="AM148" s="261">
        <f>'2.) Profit &amp; loss (P&amp;L)'!AN134</f>
        <v>0</v>
      </c>
      <c r="AN148" s="261">
        <f>'2.) Profit &amp; loss (P&amp;L)'!AO134</f>
        <v>0</v>
      </c>
      <c r="AO148" s="261">
        <f>'2.) Profit &amp; loss (P&amp;L)'!AP134</f>
        <v>0</v>
      </c>
      <c r="AP148" s="320">
        <f>'2.) Profit &amp; loss (P&amp;L)'!AQ134</f>
        <v>0</v>
      </c>
    </row>
    <row r="149" spans="2:42" ht="17" hidden="1" customHeight="1" outlineLevel="1" x14ac:dyDescent="0.2">
      <c r="B149" s="297"/>
      <c r="C149" s="284" t="str">
        <f>'2.) Profit &amp; loss (P&amp;L)'!C135</f>
        <v>Input tax</v>
      </c>
      <c r="D149" s="253">
        <f>'2.) Profit &amp; loss (P&amp;L)'!E135</f>
        <v>7.6</v>
      </c>
      <c r="E149" s="253">
        <f>'2.) Profit &amp; loss (P&amp;L)'!F135</f>
        <v>7.6</v>
      </c>
      <c r="F149" s="253">
        <f>'2.) Profit &amp; loss (P&amp;L)'!G135</f>
        <v>45.6</v>
      </c>
      <c r="G149" s="253">
        <f>'2.) Profit &amp; loss (P&amp;L)'!H135</f>
        <v>5.6999999999999993</v>
      </c>
      <c r="H149" s="253">
        <f>'2.) Profit &amp; loss (P&amp;L)'!I135</f>
        <v>5.6999999999999993</v>
      </c>
      <c r="I149" s="253">
        <f>'2.) Profit &amp; loss (P&amp;L)'!J135</f>
        <v>5.6999999999999993</v>
      </c>
      <c r="J149" s="253">
        <f>'2.) Profit &amp; loss (P&amp;L)'!K135</f>
        <v>5.6999999999999993</v>
      </c>
      <c r="K149" s="253">
        <f>'2.) Profit &amp; loss (P&amp;L)'!L135</f>
        <v>5.6999999999999993</v>
      </c>
      <c r="L149" s="253">
        <f>'2.) Profit &amp; loss (P&amp;L)'!M135</f>
        <v>24.7</v>
      </c>
      <c r="M149" s="253">
        <f>'2.) Profit &amp; loss (P&amp;L)'!N135</f>
        <v>5.6999999999999993</v>
      </c>
      <c r="N149" s="253">
        <f>'2.) Profit &amp; loss (P&amp;L)'!O135</f>
        <v>81.7</v>
      </c>
      <c r="O149" s="253">
        <f>'2.) Profit &amp; loss (P&amp;L)'!P135</f>
        <v>81.7</v>
      </c>
      <c r="P149" s="317">
        <f>'2.) Profit &amp; loss (P&amp;L)'!Q135</f>
        <v>283.10000000000002</v>
      </c>
      <c r="Q149" s="261">
        <f>'2.) Profit &amp; loss (P&amp;L)'!R135</f>
        <v>110.2</v>
      </c>
      <c r="R149" s="261">
        <f>'2.) Profit &amp; loss (P&amp;L)'!S135</f>
        <v>5.6999999999999993</v>
      </c>
      <c r="S149" s="261">
        <f>'2.) Profit &amp; loss (P&amp;L)'!T135</f>
        <v>199.50000000000003</v>
      </c>
      <c r="T149" s="261">
        <f>'2.) Profit &amp; loss (P&amp;L)'!U135</f>
        <v>5.6999999999999993</v>
      </c>
      <c r="U149" s="261">
        <f>'2.) Profit &amp; loss (P&amp;L)'!V135</f>
        <v>5.6999999999999993</v>
      </c>
      <c r="V149" s="261">
        <f>'2.) Profit &amp; loss (P&amp;L)'!W135</f>
        <v>15.2</v>
      </c>
      <c r="W149" s="261">
        <f>'2.) Profit &amp; loss (P&amp;L)'!X135</f>
        <v>5.6999999999999993</v>
      </c>
      <c r="X149" s="261">
        <f>'2.) Profit &amp; loss (P&amp;L)'!Y135</f>
        <v>5.6999999999999993</v>
      </c>
      <c r="Y149" s="261">
        <f>'2.) Profit &amp; loss (P&amp;L)'!Z135</f>
        <v>5.6999999999999993</v>
      </c>
      <c r="Z149" s="261">
        <f>'2.) Profit &amp; loss (P&amp;L)'!AA135</f>
        <v>9.5</v>
      </c>
      <c r="AA149" s="261">
        <f>'2.) Profit &amp; loss (P&amp;L)'!AB135</f>
        <v>5.6999999999999993</v>
      </c>
      <c r="AB149" s="261">
        <f>'2.) Profit &amp; loss (P&amp;L)'!AC135</f>
        <v>5.6999999999999993</v>
      </c>
      <c r="AC149" s="317">
        <f>'2.) Profit &amp; loss (P&amp;L)'!AD135</f>
        <v>379.99999999999994</v>
      </c>
      <c r="AD149" s="261">
        <f>'2.) Profit &amp; loss (P&amp;L)'!AE135</f>
        <v>76</v>
      </c>
      <c r="AE149" s="261">
        <f>'2.) Profit &amp; loss (P&amp;L)'!AF135</f>
        <v>9.5</v>
      </c>
      <c r="AF149" s="261">
        <f>'2.) Profit &amp; loss (P&amp;L)'!AG135</f>
        <v>9.5</v>
      </c>
      <c r="AG149" s="261">
        <f>'2.) Profit &amp; loss (P&amp;L)'!AH135</f>
        <v>13.3</v>
      </c>
      <c r="AH149" s="261">
        <f>'2.) Profit &amp; loss (P&amp;L)'!AI135</f>
        <v>9.5</v>
      </c>
      <c r="AI149" s="261">
        <f>'2.) Profit &amp; loss (P&amp;L)'!AJ135</f>
        <v>9.5</v>
      </c>
      <c r="AJ149" s="261">
        <f>'2.) Profit &amp; loss (P&amp;L)'!AK135</f>
        <v>76</v>
      </c>
      <c r="AK149" s="261">
        <f>'2.) Profit &amp; loss (P&amp;L)'!AL135</f>
        <v>9.5</v>
      </c>
      <c r="AL149" s="261">
        <f>'2.) Profit &amp; loss (P&amp;L)'!AM135</f>
        <v>9.5</v>
      </c>
      <c r="AM149" s="261">
        <f>'2.) Profit &amp; loss (P&amp;L)'!AN135</f>
        <v>13.3</v>
      </c>
      <c r="AN149" s="261">
        <f>'2.) Profit &amp; loss (P&amp;L)'!AO135</f>
        <v>9.5</v>
      </c>
      <c r="AO149" s="261">
        <f>'2.) Profit &amp; loss (P&amp;L)'!AP135</f>
        <v>9.5</v>
      </c>
      <c r="AP149" s="320">
        <f>'2.) Profit &amp; loss (P&amp;L)'!AQ135</f>
        <v>254.60000000000002</v>
      </c>
    </row>
    <row r="150" spans="2:42" s="64" customFormat="1" hidden="1" outlineLevel="1" x14ac:dyDescent="0.2">
      <c r="B150" s="305" t="s">
        <v>121</v>
      </c>
      <c r="C150" s="288"/>
      <c r="D150" s="261">
        <f>'2.) Profit &amp; loss (P&amp;L)'!E136</f>
        <v>58.9</v>
      </c>
      <c r="E150" s="253">
        <f>'2.) Profit &amp; loss (P&amp;L)'!F136</f>
        <v>30.4</v>
      </c>
      <c r="F150" s="253">
        <f>'2.) Profit &amp; loss (P&amp;L)'!G136</f>
        <v>87.4</v>
      </c>
      <c r="G150" s="253">
        <f>'2.) Profit &amp; loss (P&amp;L)'!H136</f>
        <v>72.2</v>
      </c>
      <c r="H150" s="253">
        <f>'2.) Profit &amp; loss (P&amp;L)'!I136</f>
        <v>43.7</v>
      </c>
      <c r="I150" s="253">
        <f>'2.) Profit &amp; loss (P&amp;L)'!J136</f>
        <v>43.7</v>
      </c>
      <c r="J150" s="253">
        <f>'2.) Profit &amp; loss (P&amp;L)'!K136</f>
        <v>43.7</v>
      </c>
      <c r="K150" s="253">
        <f>'2.) Profit &amp; loss (P&amp;L)'!L136</f>
        <v>53.2</v>
      </c>
      <c r="L150" s="253">
        <f>'2.) Profit &amp; loss (P&amp;L)'!M136</f>
        <v>129.19999999999999</v>
      </c>
      <c r="M150" s="253">
        <f>'2.) Profit &amp; loss (P&amp;L)'!N136</f>
        <v>167.2</v>
      </c>
      <c r="N150" s="253">
        <f>'2.) Profit &amp; loss (P&amp;L)'!O136</f>
        <v>243.2</v>
      </c>
      <c r="O150" s="253">
        <f>'2.) Profit &amp; loss (P&amp;L)'!P136</f>
        <v>528.20000000000005</v>
      </c>
      <c r="P150" s="254">
        <f>'2.) Profit &amp; loss (P&amp;L)'!Q136</f>
        <v>1501</v>
      </c>
      <c r="Q150" s="253">
        <f>'2.) Profit &amp; loss (P&amp;L)'!R136</f>
        <v>243.2</v>
      </c>
      <c r="R150" s="253">
        <f>'2.) Profit &amp; loss (P&amp;L)'!S136</f>
        <v>110.2</v>
      </c>
      <c r="S150" s="253">
        <f>'2.) Profit &amp; loss (P&amp;L)'!T136</f>
        <v>304</v>
      </c>
      <c r="T150" s="253">
        <f>'2.) Profit &amp; loss (P&amp;L)'!U136</f>
        <v>186.2</v>
      </c>
      <c r="U150" s="253">
        <f>'2.) Profit &amp; loss (P&amp;L)'!V136</f>
        <v>148.19999999999999</v>
      </c>
      <c r="V150" s="253">
        <f>'2.) Profit &amp; loss (P&amp;L)'!W136</f>
        <v>157.69999999999999</v>
      </c>
      <c r="W150" s="253">
        <f>'2.) Profit &amp; loss (P&amp;L)'!X136</f>
        <v>281.2</v>
      </c>
      <c r="X150" s="253">
        <f>'2.) Profit &amp; loss (P&amp;L)'!Y136</f>
        <v>376.2</v>
      </c>
      <c r="Y150" s="253">
        <f>'2.) Profit &amp; loss (P&amp;L)'!Z136</f>
        <v>471.2</v>
      </c>
      <c r="Z150" s="253">
        <f>'2.) Profit &amp; loss (P&amp;L)'!AA136</f>
        <v>665</v>
      </c>
      <c r="AA150" s="253">
        <f>'2.) Profit &amp; loss (P&amp;L)'!AB136</f>
        <v>661.2</v>
      </c>
      <c r="AB150" s="253">
        <f>'2.) Profit &amp; loss (P&amp;L)'!AC136</f>
        <v>661.2</v>
      </c>
      <c r="AC150" s="254">
        <f>'2.) Profit &amp; loss (P&amp;L)'!AD136</f>
        <v>4265.5</v>
      </c>
      <c r="AD150" s="253">
        <f>'2.) Profit &amp; loss (P&amp;L)'!AE136</f>
        <v>772.35</v>
      </c>
      <c r="AE150" s="253">
        <f>'2.) Profit &amp; loss (P&amp;L)'!AF136</f>
        <v>705.85</v>
      </c>
      <c r="AF150" s="253">
        <f>'2.) Profit &amp; loss (P&amp;L)'!AG136</f>
        <v>705.85</v>
      </c>
      <c r="AG150" s="253">
        <f>'2.) Profit &amp; loss (P&amp;L)'!AH136</f>
        <v>776.15</v>
      </c>
      <c r="AH150" s="253">
        <f>'2.) Profit &amp; loss (P&amp;L)'!AI136</f>
        <v>1275.8500000000001</v>
      </c>
      <c r="AI150" s="253">
        <f>'2.) Profit &amp; loss (P&amp;L)'!AJ136</f>
        <v>2035.8500000000001</v>
      </c>
      <c r="AJ150" s="253">
        <f>'2.) Profit &amp; loss (P&amp;L)'!AK136</f>
        <v>2197.35</v>
      </c>
      <c r="AK150" s="253">
        <f>'2.) Profit &amp; loss (P&amp;L)'!AL136</f>
        <v>3080.85</v>
      </c>
      <c r="AL150" s="253">
        <f>'2.) Profit &amp; loss (P&amp;L)'!AM136</f>
        <v>3080.85</v>
      </c>
      <c r="AM150" s="253">
        <f>'2.) Profit &amp; loss (P&amp;L)'!AN136</f>
        <v>4034.65</v>
      </c>
      <c r="AN150" s="253">
        <f>'2.) Profit &amp; loss (P&amp;L)'!AO136</f>
        <v>4030.85</v>
      </c>
      <c r="AO150" s="253">
        <f>'2.) Profit &amp; loss (P&amp;L)'!AP136</f>
        <v>4030.85</v>
      </c>
      <c r="AP150" s="304">
        <f>'2.) Profit &amp; loss (P&amp;L)'!AQ136</f>
        <v>26727.3</v>
      </c>
    </row>
    <row r="151" spans="2:42" s="64" customFormat="1" ht="17" hidden="1" outlineLevel="1" thickBot="1" x14ac:dyDescent="0.25">
      <c r="B151" s="306" t="s">
        <v>161</v>
      </c>
      <c r="C151" s="307"/>
      <c r="D151" s="308">
        <f>'2.) Profit &amp; loss (P&amp;L)'!E137</f>
        <v>7610</v>
      </c>
      <c r="E151" s="309">
        <f>'2.) Profit &amp; loss (P&amp;L)'!F137</f>
        <v>6060</v>
      </c>
      <c r="F151" s="309">
        <f>'2.) Profit &amp; loss (P&amp;L)'!G137</f>
        <v>3810</v>
      </c>
      <c r="G151" s="309">
        <f>'2.) Profit &amp; loss (P&amp;L)'!H137</f>
        <v>3430</v>
      </c>
      <c r="H151" s="309">
        <f>'2.) Profit &amp; loss (P&amp;L)'!I137</f>
        <v>4280</v>
      </c>
      <c r="I151" s="309">
        <f>'2.) Profit &amp; loss (P&amp;L)'!J137</f>
        <v>4780</v>
      </c>
      <c r="J151" s="309">
        <f>'2.) Profit &amp; loss (P&amp;L)'!K137</f>
        <v>4780</v>
      </c>
      <c r="K151" s="309">
        <f>'2.) Profit &amp; loss (P&amp;L)'!L137</f>
        <v>4830</v>
      </c>
      <c r="L151" s="309">
        <f>'2.) Profit &amp; loss (P&amp;L)'!M137</f>
        <v>4230</v>
      </c>
      <c r="M151" s="309">
        <f>'2.) Profit &amp; loss (P&amp;L)'!N137</f>
        <v>4610</v>
      </c>
      <c r="N151" s="309">
        <f>'2.) Profit &amp; loss (P&amp;L)'!O137</f>
        <v>4730</v>
      </c>
      <c r="O151" s="309">
        <f>'2.) Profit &amp; loss (P&amp;L)'!P137</f>
        <v>5510</v>
      </c>
      <c r="P151" s="310">
        <f>'2.) Profit &amp; loss (P&amp;L)'!Q137</f>
        <v>58660</v>
      </c>
      <c r="Q151" s="309">
        <f>'2.) Profit &amp; loss (P&amp;L)'!R137</f>
        <v>9590</v>
      </c>
      <c r="R151" s="309">
        <f>'2.) Profit &amp; loss (P&amp;L)'!S137</f>
        <v>6990</v>
      </c>
      <c r="S151" s="309">
        <f>'2.) Profit &amp; loss (P&amp;L)'!T137</f>
        <v>11599.5</v>
      </c>
      <c r="T151" s="309">
        <f>'2.) Profit &amp; loss (P&amp;L)'!U137</f>
        <v>7204.5</v>
      </c>
      <c r="U151" s="309">
        <f>'2.) Profit &amp; loss (P&amp;L)'!V137</f>
        <v>5974.5</v>
      </c>
      <c r="V151" s="309">
        <f>'2.) Profit &amp; loss (P&amp;L)'!W137</f>
        <v>6624.5</v>
      </c>
      <c r="W151" s="309">
        <f>'2.) Profit &amp; loss (P&amp;L)'!X137</f>
        <v>6904.5</v>
      </c>
      <c r="X151" s="309">
        <f>'2.) Profit &amp; loss (P&amp;L)'!Y137</f>
        <v>8504.5</v>
      </c>
      <c r="Y151" s="309">
        <f>'2.) Profit &amp; loss (P&amp;L)'!Z137</f>
        <v>7954.5</v>
      </c>
      <c r="Z151" s="309">
        <f>'2.) Profit &amp; loss (P&amp;L)'!AA137</f>
        <v>11252.5</v>
      </c>
      <c r="AA151" s="309">
        <f>'2.) Profit &amp; loss (P&amp;L)'!AB137</f>
        <v>9404.5</v>
      </c>
      <c r="AB151" s="309">
        <f>'2.) Profit &amp; loss (P&amp;L)'!AC137</f>
        <v>8699.5</v>
      </c>
      <c r="AC151" s="310">
        <f>'2.) Profit &amp; loss (P&amp;L)'!AD137</f>
        <v>100703</v>
      </c>
      <c r="AD151" s="309">
        <f>'2.) Profit &amp; loss (P&amp;L)'!AE137</f>
        <v>21496.5</v>
      </c>
      <c r="AE151" s="309">
        <f>'2.) Profit &amp; loss (P&amp;L)'!AF137</f>
        <v>17049.5</v>
      </c>
      <c r="AF151" s="309">
        <f>'2.) Profit &amp; loss (P&amp;L)'!AG137</f>
        <v>17344.5</v>
      </c>
      <c r="AG151" s="309">
        <f>'2.) Profit &amp; loss (P&amp;L)'!AH137</f>
        <v>18103.5</v>
      </c>
      <c r="AH151" s="309">
        <f>'2.) Profit &amp; loss (P&amp;L)'!AI137</f>
        <v>20889.5</v>
      </c>
      <c r="AI151" s="309">
        <f>'2.) Profit &amp; loss (P&amp;L)'!AJ137</f>
        <v>25335.5</v>
      </c>
      <c r="AJ151" s="309">
        <f>'2.) Profit &amp; loss (P&amp;L)'!AK137</f>
        <v>28744.5</v>
      </c>
      <c r="AK151" s="309">
        <f>'2.) Profit &amp; loss (P&amp;L)'!AL137</f>
        <v>35087.5</v>
      </c>
      <c r="AL151" s="309">
        <f>'2.) Profit &amp; loss (P&amp;L)'!AM137</f>
        <v>34919.5</v>
      </c>
      <c r="AM151" s="309">
        <f>'2.) Profit &amp; loss (P&amp;L)'!AN137</f>
        <v>41289.5</v>
      </c>
      <c r="AN151" s="309">
        <f>'2.) Profit &amp; loss (P&amp;L)'!AO137</f>
        <v>41569.5</v>
      </c>
      <c r="AO151" s="309">
        <f>'2.) Profit &amp; loss (P&amp;L)'!AP137</f>
        <v>42229.5</v>
      </c>
      <c r="AP151" s="311">
        <f>'2.) Profit &amp; loss (P&amp;L)'!AQ137</f>
        <v>344059</v>
      </c>
    </row>
    <row r="152" spans="2:42" s="256" customFormat="1" ht="17" collapsed="1" thickBot="1" x14ac:dyDescent="0.25">
      <c r="B152" s="312" t="s">
        <v>142</v>
      </c>
      <c r="C152" s="313"/>
      <c r="D152" s="314">
        <f>SUM(D150,D151,D73)</f>
        <v>7668.9</v>
      </c>
      <c r="E152" s="314">
        <f t="shared" ref="E152:O152" si="7">SUM(E150,E151,E73)</f>
        <v>6090.4</v>
      </c>
      <c r="F152" s="314">
        <f t="shared" si="7"/>
        <v>3897.4</v>
      </c>
      <c r="G152" s="314">
        <f>SUM(G150,G151,G73)</f>
        <v>3502.2</v>
      </c>
      <c r="H152" s="314">
        <f t="shared" si="7"/>
        <v>4323.7</v>
      </c>
      <c r="I152" s="314">
        <f t="shared" si="7"/>
        <v>4823.7</v>
      </c>
      <c r="J152" s="314">
        <f t="shared" si="7"/>
        <v>4823.7</v>
      </c>
      <c r="K152" s="314">
        <f t="shared" si="7"/>
        <v>4883.2</v>
      </c>
      <c r="L152" s="314">
        <f t="shared" si="7"/>
        <v>4359.2</v>
      </c>
      <c r="M152" s="314">
        <f t="shared" si="7"/>
        <v>4811.3999999999996</v>
      </c>
      <c r="N152" s="314">
        <f t="shared" si="7"/>
        <v>5144.2</v>
      </c>
      <c r="O152" s="314">
        <f t="shared" si="7"/>
        <v>6072.4</v>
      </c>
      <c r="P152" s="315">
        <f>SUM(D152:O152)</f>
        <v>60400.399999999994</v>
      </c>
      <c r="Q152" s="314">
        <f>SUM(Q150,Q151,Q73)</f>
        <v>9880.7000000000007</v>
      </c>
      <c r="R152" s="314">
        <f t="shared" ref="R152:AB152" si="8">SUM(R150,R151,R73)</f>
        <v>7166.7</v>
      </c>
      <c r="S152" s="314">
        <f t="shared" si="8"/>
        <v>11970</v>
      </c>
      <c r="T152" s="314">
        <f t="shared" si="8"/>
        <v>7499.95</v>
      </c>
      <c r="U152" s="314">
        <f t="shared" si="8"/>
        <v>6226.25</v>
      </c>
      <c r="V152" s="314">
        <f t="shared" si="8"/>
        <v>6904.75</v>
      </c>
      <c r="W152" s="314">
        <f t="shared" si="8"/>
        <v>7332.95</v>
      </c>
      <c r="X152" s="314">
        <f t="shared" si="8"/>
        <v>9046.9500000000007</v>
      </c>
      <c r="Y152" s="314">
        <f t="shared" si="8"/>
        <v>8582.4500000000007</v>
      </c>
      <c r="Z152" s="314">
        <f t="shared" si="8"/>
        <v>12127.45</v>
      </c>
      <c r="AA152" s="314">
        <f t="shared" si="8"/>
        <v>10336.450000000001</v>
      </c>
      <c r="AB152" s="314">
        <f t="shared" si="8"/>
        <v>9497.5</v>
      </c>
      <c r="AC152" s="315">
        <f>SUM(Q152:AB152)</f>
        <v>106572.09999999999</v>
      </c>
      <c r="AD152" s="314">
        <f t="shared" ref="AD152:AO152" si="9">SUM(AD150,AD151,AD73)</f>
        <v>22393.68</v>
      </c>
      <c r="AE152" s="314">
        <f t="shared" si="9"/>
        <v>17909.25</v>
      </c>
      <c r="AF152" s="314">
        <f t="shared" si="9"/>
        <v>18260.3</v>
      </c>
      <c r="AG152" s="314">
        <f t="shared" si="9"/>
        <v>19163.510000000002</v>
      </c>
      <c r="AH152" s="314">
        <f t="shared" si="9"/>
        <v>22478.85</v>
      </c>
      <c r="AI152" s="314">
        <f t="shared" si="9"/>
        <v>27769.59</v>
      </c>
      <c r="AJ152" s="314">
        <f t="shared" si="9"/>
        <v>31467.199999999997</v>
      </c>
      <c r="AK152" s="314">
        <f t="shared" si="9"/>
        <v>38825.369999999995</v>
      </c>
      <c r="AL152" s="314">
        <f t="shared" si="9"/>
        <v>38815.449999999997</v>
      </c>
      <c r="AM152" s="314">
        <f t="shared" si="9"/>
        <v>46395.75</v>
      </c>
      <c r="AN152" s="314">
        <f t="shared" si="9"/>
        <v>46728.95</v>
      </c>
      <c r="AO152" s="314">
        <f t="shared" si="9"/>
        <v>47514.35</v>
      </c>
      <c r="AP152" s="316">
        <f>SUM(AD152:AO152)</f>
        <v>377722.25</v>
      </c>
    </row>
    <row r="153" spans="2:42" x14ac:dyDescent="0.2">
      <c r="B153" s="46" t="s">
        <v>146</v>
      </c>
      <c r="C153" s="262"/>
      <c r="D153" s="404"/>
      <c r="E153" s="404"/>
      <c r="F153" s="404"/>
      <c r="G153" s="404"/>
      <c r="H153" s="404"/>
      <c r="I153" s="404"/>
      <c r="J153" s="404"/>
      <c r="K153" s="404"/>
      <c r="L153" s="404"/>
      <c r="M153" s="404"/>
      <c r="N153" s="404"/>
      <c r="O153" s="404"/>
      <c r="P153" s="226">
        <f>SUM(D153:O153)</f>
        <v>0</v>
      </c>
      <c r="Q153" s="405"/>
      <c r="R153" s="405"/>
      <c r="S153" s="405"/>
      <c r="T153" s="405"/>
      <c r="U153" s="405"/>
      <c r="V153" s="405"/>
      <c r="W153" s="405"/>
      <c r="X153" s="405"/>
      <c r="Y153" s="405"/>
      <c r="Z153" s="405"/>
      <c r="AA153" s="405"/>
      <c r="AB153" s="405"/>
      <c r="AC153" s="226">
        <f>SUM(Q153:AB153)</f>
        <v>0</v>
      </c>
      <c r="AD153" s="404"/>
      <c r="AE153" s="404"/>
      <c r="AF153" s="404"/>
      <c r="AG153" s="404"/>
      <c r="AH153" s="404"/>
      <c r="AI153" s="404"/>
      <c r="AJ153" s="404"/>
      <c r="AK153" s="404"/>
      <c r="AL153" s="404"/>
      <c r="AM153" s="404"/>
      <c r="AN153" s="404"/>
      <c r="AO153" s="404"/>
      <c r="AP153" s="226">
        <f>SUM(AD153:AO153)</f>
        <v>0</v>
      </c>
    </row>
    <row r="154" spans="2:42" x14ac:dyDescent="0.2">
      <c r="B154" s="407"/>
      <c r="C154" s="262" t="s">
        <v>250</v>
      </c>
      <c r="D154" s="71"/>
      <c r="E154" s="53"/>
      <c r="F154" s="53"/>
      <c r="G154" s="53"/>
      <c r="H154" s="53"/>
      <c r="I154" s="53"/>
      <c r="J154" s="53"/>
      <c r="K154" s="53"/>
      <c r="L154" s="53"/>
      <c r="M154" s="53"/>
      <c r="N154" s="53"/>
      <c r="O154" s="257"/>
      <c r="P154" s="226">
        <f t="shared" ref="P154:P161" si="10">SUM(D154:O154)</f>
        <v>0</v>
      </c>
      <c r="Q154" s="53"/>
      <c r="R154" s="53"/>
      <c r="S154" s="53"/>
      <c r="T154" s="53"/>
      <c r="U154" s="53"/>
      <c r="V154" s="53"/>
      <c r="W154" s="53"/>
      <c r="X154" s="53"/>
      <c r="Y154" s="53"/>
      <c r="Z154" s="53"/>
      <c r="AA154" s="53"/>
      <c r="AB154" s="257"/>
      <c r="AC154" s="226">
        <f t="shared" ref="AC154:AC161" si="11">SUM(Q154:AB154)</f>
        <v>0</v>
      </c>
      <c r="AD154" s="71"/>
      <c r="AE154" s="71"/>
      <c r="AF154" s="71"/>
      <c r="AG154" s="71"/>
      <c r="AH154" s="71"/>
      <c r="AI154" s="53">
        <v>5000</v>
      </c>
      <c r="AJ154" s="53">
        <v>5000</v>
      </c>
      <c r="AK154" s="53">
        <v>5000</v>
      </c>
      <c r="AL154" s="53">
        <v>5000</v>
      </c>
      <c r="AM154" s="53">
        <v>5000</v>
      </c>
      <c r="AN154" s="53">
        <v>5000</v>
      </c>
      <c r="AO154" s="53">
        <v>5000</v>
      </c>
      <c r="AP154" s="226">
        <f t="shared" ref="AP154:AP161" si="12">SUM(AD154:AO154)</f>
        <v>35000</v>
      </c>
    </row>
    <row r="155" spans="2:42" x14ac:dyDescent="0.2">
      <c r="B155" s="46"/>
      <c r="C155" s="262" t="s">
        <v>190</v>
      </c>
      <c r="D155" s="71"/>
      <c r="E155" s="53"/>
      <c r="F155" s="53"/>
      <c r="G155" s="53"/>
      <c r="H155" s="53"/>
      <c r="I155" s="53"/>
      <c r="J155" s="53"/>
      <c r="K155" s="53"/>
      <c r="L155" s="53"/>
      <c r="M155" s="53"/>
      <c r="N155" s="53"/>
      <c r="O155" s="257"/>
      <c r="P155" s="226">
        <f t="shared" si="10"/>
        <v>0</v>
      </c>
      <c r="Q155" s="53"/>
      <c r="R155" s="53"/>
      <c r="S155" s="53"/>
      <c r="T155" s="53"/>
      <c r="U155" s="53"/>
      <c r="V155" s="53"/>
      <c r="W155" s="53"/>
      <c r="X155" s="53"/>
      <c r="Y155" s="53"/>
      <c r="Z155" s="53"/>
      <c r="AA155" s="53"/>
      <c r="AB155" s="257"/>
      <c r="AC155" s="226">
        <f t="shared" si="11"/>
        <v>0</v>
      </c>
      <c r="AD155" s="71"/>
      <c r="AE155" s="53"/>
      <c r="AF155" s="53"/>
      <c r="AG155" s="53"/>
      <c r="AH155" s="53"/>
      <c r="AI155" s="53"/>
      <c r="AJ155" s="53"/>
      <c r="AK155" s="53"/>
      <c r="AL155" s="53"/>
      <c r="AM155" s="53"/>
      <c r="AN155" s="53">
        <v>40000</v>
      </c>
      <c r="AO155" s="53">
        <v>40000</v>
      </c>
      <c r="AP155" s="226">
        <f t="shared" si="12"/>
        <v>80000</v>
      </c>
    </row>
    <row r="156" spans="2:42" x14ac:dyDescent="0.2">
      <c r="B156" s="46" t="s">
        <v>199</v>
      </c>
      <c r="C156" s="262"/>
      <c r="D156" s="473"/>
      <c r="E156" s="445"/>
      <c r="F156" s="445"/>
      <c r="G156" s="445"/>
      <c r="H156" s="445"/>
      <c r="I156" s="445"/>
      <c r="J156" s="445"/>
      <c r="K156" s="445"/>
      <c r="L156" s="445"/>
      <c r="M156" s="445"/>
      <c r="N156" s="445"/>
      <c r="O156" s="446"/>
      <c r="P156" s="226"/>
      <c r="Q156" s="473"/>
      <c r="R156" s="445"/>
      <c r="S156" s="445"/>
      <c r="T156" s="445"/>
      <c r="U156" s="445"/>
      <c r="V156" s="445"/>
      <c r="W156" s="445"/>
      <c r="X156" s="445"/>
      <c r="Y156" s="445"/>
      <c r="Z156" s="445"/>
      <c r="AA156" s="445"/>
      <c r="AB156" s="446"/>
      <c r="AC156" s="226"/>
      <c r="AD156" s="473"/>
      <c r="AE156" s="445"/>
      <c r="AF156" s="445"/>
      <c r="AG156" s="445"/>
      <c r="AH156" s="445"/>
      <c r="AI156" s="445"/>
      <c r="AJ156" s="445"/>
      <c r="AK156" s="445"/>
      <c r="AL156" s="445"/>
      <c r="AM156" s="445"/>
      <c r="AN156" s="445"/>
      <c r="AO156" s="446"/>
      <c r="AP156" s="226"/>
    </row>
    <row r="157" spans="2:42" x14ac:dyDescent="0.2">
      <c r="B157" s="414"/>
      <c r="C157" s="262" t="s">
        <v>251</v>
      </c>
      <c r="D157" s="53"/>
      <c r="E157" s="53"/>
      <c r="F157" s="53"/>
      <c r="G157" s="53"/>
      <c r="H157" s="53"/>
      <c r="I157" s="53"/>
      <c r="J157" s="53"/>
      <c r="K157" s="53"/>
      <c r="L157" s="53"/>
      <c r="M157" s="53"/>
      <c r="N157" s="53"/>
      <c r="O157" s="53"/>
      <c r="P157" s="145">
        <f t="shared" si="10"/>
        <v>0</v>
      </c>
      <c r="Q157" s="71"/>
      <c r="R157" s="53"/>
      <c r="S157" s="53"/>
      <c r="T157" s="53"/>
      <c r="U157" s="53"/>
      <c r="V157" s="53"/>
      <c r="W157" s="53"/>
      <c r="X157" s="53"/>
      <c r="Y157" s="53"/>
      <c r="Z157" s="53"/>
      <c r="AA157" s="53"/>
      <c r="AB157" s="53"/>
      <c r="AC157" s="373">
        <f t="shared" si="11"/>
        <v>0</v>
      </c>
      <c r="AD157" s="71"/>
      <c r="AE157" s="53"/>
      <c r="AF157" s="53"/>
      <c r="AG157" s="53"/>
      <c r="AH157" s="53"/>
      <c r="AI157" s="53"/>
      <c r="AJ157" s="53"/>
      <c r="AK157" s="53"/>
      <c r="AL157" s="53"/>
      <c r="AM157" s="53"/>
      <c r="AN157" s="53"/>
      <c r="AO157" s="53">
        <v>5000</v>
      </c>
      <c r="AP157" s="145">
        <f t="shared" si="12"/>
        <v>5000</v>
      </c>
    </row>
    <row r="158" spans="2:42" x14ac:dyDescent="0.2">
      <c r="B158" s="35"/>
      <c r="C158" s="262" t="s">
        <v>200</v>
      </c>
      <c r="D158" s="53"/>
      <c r="E158" s="53"/>
      <c r="F158" s="53"/>
      <c r="G158" s="53"/>
      <c r="H158" s="53"/>
      <c r="I158" s="53"/>
      <c r="J158" s="53"/>
      <c r="K158" s="53"/>
      <c r="L158" s="53"/>
      <c r="M158" s="53"/>
      <c r="N158" s="53"/>
      <c r="O158" s="53"/>
      <c r="P158" s="145">
        <f t="shared" si="10"/>
        <v>0</v>
      </c>
      <c r="Q158" s="71"/>
      <c r="R158" s="53"/>
      <c r="S158" s="53"/>
      <c r="T158" s="53"/>
      <c r="U158" s="53"/>
      <c r="V158" s="53"/>
      <c r="W158" s="53"/>
      <c r="X158" s="53"/>
      <c r="Y158" s="53"/>
      <c r="Z158" s="53"/>
      <c r="AA158" s="53"/>
      <c r="AB158" s="53"/>
      <c r="AC158" s="373">
        <f t="shared" si="11"/>
        <v>0</v>
      </c>
      <c r="AD158" s="71"/>
      <c r="AE158" s="53"/>
      <c r="AF158" s="53"/>
      <c r="AG158" s="53"/>
      <c r="AH158" s="53"/>
      <c r="AI158" s="53"/>
      <c r="AJ158" s="53"/>
      <c r="AK158" s="53"/>
      <c r="AL158" s="53"/>
      <c r="AM158" s="53"/>
      <c r="AN158" s="53"/>
      <c r="AO158" s="53"/>
      <c r="AP158" s="145">
        <f t="shared" si="12"/>
        <v>0</v>
      </c>
    </row>
    <row r="159" spans="2:42" x14ac:dyDescent="0.2">
      <c r="B159" s="35"/>
      <c r="C159" s="262" t="s">
        <v>201</v>
      </c>
      <c r="D159" s="53"/>
      <c r="E159" s="53"/>
      <c r="F159" s="53"/>
      <c r="G159" s="53"/>
      <c r="H159" s="53"/>
      <c r="I159" s="53"/>
      <c r="J159" s="53"/>
      <c r="K159" s="53"/>
      <c r="L159" s="53"/>
      <c r="M159" s="53"/>
      <c r="N159" s="53"/>
      <c r="O159" s="53"/>
      <c r="P159" s="145">
        <f t="shared" si="10"/>
        <v>0</v>
      </c>
      <c r="Q159" s="71"/>
      <c r="R159" s="53"/>
      <c r="S159" s="53"/>
      <c r="T159" s="53"/>
      <c r="U159" s="53"/>
      <c r="V159" s="53"/>
      <c r="W159" s="53"/>
      <c r="X159" s="53"/>
      <c r="Y159" s="53"/>
      <c r="Z159" s="53"/>
      <c r="AA159" s="53"/>
      <c r="AB159" s="53"/>
      <c r="AC159" s="373">
        <f t="shared" si="11"/>
        <v>0</v>
      </c>
      <c r="AD159" s="71"/>
      <c r="AE159" s="53"/>
      <c r="AF159" s="53"/>
      <c r="AG159" s="53"/>
      <c r="AH159" s="53"/>
      <c r="AI159" s="53"/>
      <c r="AJ159" s="53"/>
      <c r="AK159" s="53"/>
      <c r="AL159" s="53"/>
      <c r="AM159" s="53"/>
      <c r="AN159" s="53"/>
      <c r="AO159" s="53"/>
      <c r="AP159" s="145">
        <f t="shared" si="12"/>
        <v>0</v>
      </c>
    </row>
    <row r="160" spans="2:42" x14ac:dyDescent="0.2">
      <c r="B160" s="35"/>
      <c r="C160" s="262" t="s">
        <v>202</v>
      </c>
      <c r="D160" s="53"/>
      <c r="E160" s="53"/>
      <c r="F160" s="53"/>
      <c r="G160" s="53"/>
      <c r="H160" s="53"/>
      <c r="I160" s="53"/>
      <c r="J160" s="53"/>
      <c r="K160" s="53"/>
      <c r="L160" s="53"/>
      <c r="M160" s="53"/>
      <c r="N160" s="53"/>
      <c r="O160" s="53"/>
      <c r="P160" s="145">
        <f t="shared" si="10"/>
        <v>0</v>
      </c>
      <c r="Q160" s="71"/>
      <c r="R160" s="53"/>
      <c r="S160" s="53"/>
      <c r="T160" s="53"/>
      <c r="U160" s="53"/>
      <c r="V160" s="53"/>
      <c r="W160" s="53"/>
      <c r="X160" s="53"/>
      <c r="Y160" s="53"/>
      <c r="Z160" s="53"/>
      <c r="AA160" s="53"/>
      <c r="AB160" s="53"/>
      <c r="AC160" s="373">
        <f t="shared" si="11"/>
        <v>0</v>
      </c>
      <c r="AD160" s="71"/>
      <c r="AE160" s="53"/>
      <c r="AF160" s="53"/>
      <c r="AG160" s="53"/>
      <c r="AH160" s="53"/>
      <c r="AI160" s="53"/>
      <c r="AJ160" s="53"/>
      <c r="AK160" s="53"/>
      <c r="AL160" s="53"/>
      <c r="AM160" s="53"/>
      <c r="AN160" s="53"/>
      <c r="AO160" s="53"/>
      <c r="AP160" s="145">
        <f>SUM(AD160:AO160)</f>
        <v>0</v>
      </c>
    </row>
    <row r="161" spans="2:42" x14ac:dyDescent="0.2">
      <c r="B161" s="35"/>
      <c r="C161" s="262" t="s">
        <v>203</v>
      </c>
      <c r="D161" s="53"/>
      <c r="E161" s="53"/>
      <c r="F161" s="53"/>
      <c r="G161" s="53"/>
      <c r="H161" s="53"/>
      <c r="I161" s="53"/>
      <c r="J161" s="53"/>
      <c r="K161" s="53"/>
      <c r="L161" s="53"/>
      <c r="M161" s="53"/>
      <c r="N161" s="53"/>
      <c r="O161" s="53"/>
      <c r="P161" s="145">
        <f t="shared" si="10"/>
        <v>0</v>
      </c>
      <c r="Q161" s="71"/>
      <c r="R161" s="53"/>
      <c r="S161" s="53"/>
      <c r="T161" s="53"/>
      <c r="U161" s="53"/>
      <c r="V161" s="53"/>
      <c r="W161" s="53"/>
      <c r="X161" s="53"/>
      <c r="Y161" s="53"/>
      <c r="Z161" s="53"/>
      <c r="AA161" s="53"/>
      <c r="AB161" s="53"/>
      <c r="AC161" s="373">
        <f t="shared" si="11"/>
        <v>0</v>
      </c>
      <c r="AD161" s="71"/>
      <c r="AE161" s="53"/>
      <c r="AF161" s="53"/>
      <c r="AG161" s="53"/>
      <c r="AH161" s="53"/>
      <c r="AI161" s="53"/>
      <c r="AJ161" s="53"/>
      <c r="AK161" s="53"/>
      <c r="AL161" s="53"/>
      <c r="AM161" s="53"/>
      <c r="AN161" s="53"/>
      <c r="AO161" s="53"/>
      <c r="AP161" s="145">
        <f t="shared" si="12"/>
        <v>0</v>
      </c>
    </row>
    <row r="162" spans="2:42" x14ac:dyDescent="0.2">
      <c r="B162" s="38" t="s">
        <v>126</v>
      </c>
      <c r="C162" s="268"/>
      <c r="D162" s="105">
        <f>SUM(D154:D161)+D152</f>
        <v>7668.9</v>
      </c>
      <c r="E162" s="105">
        <f t="shared" ref="E162:O162" si="13">SUM(E154:E161)+E152</f>
        <v>6090.4</v>
      </c>
      <c r="F162" s="105">
        <f t="shared" si="13"/>
        <v>3897.4</v>
      </c>
      <c r="G162" s="105">
        <f t="shared" si="13"/>
        <v>3502.2</v>
      </c>
      <c r="H162" s="105">
        <f t="shared" si="13"/>
        <v>4323.7</v>
      </c>
      <c r="I162" s="105">
        <f t="shared" si="13"/>
        <v>4823.7</v>
      </c>
      <c r="J162" s="105">
        <f t="shared" si="13"/>
        <v>4823.7</v>
      </c>
      <c r="K162" s="105">
        <f t="shared" si="13"/>
        <v>4883.2</v>
      </c>
      <c r="L162" s="105">
        <f t="shared" si="13"/>
        <v>4359.2</v>
      </c>
      <c r="M162" s="105">
        <f t="shared" si="13"/>
        <v>4811.3999999999996</v>
      </c>
      <c r="N162" s="105">
        <f t="shared" si="13"/>
        <v>5144.2</v>
      </c>
      <c r="O162" s="105">
        <f t="shared" si="13"/>
        <v>6072.4</v>
      </c>
      <c r="P162" s="124">
        <f>SUM(D162:O162)</f>
        <v>60400.399999999994</v>
      </c>
      <c r="Q162" s="105">
        <f>SUM(Q154:Q161)+Q152</f>
        <v>9880.7000000000007</v>
      </c>
      <c r="R162" s="105">
        <f t="shared" ref="R162:AB162" si="14">SUM(R154:R161)+R152</f>
        <v>7166.7</v>
      </c>
      <c r="S162" s="105">
        <f t="shared" si="14"/>
        <v>11970</v>
      </c>
      <c r="T162" s="105">
        <f t="shared" si="14"/>
        <v>7499.95</v>
      </c>
      <c r="U162" s="105">
        <f t="shared" si="14"/>
        <v>6226.25</v>
      </c>
      <c r="V162" s="105">
        <f t="shared" si="14"/>
        <v>6904.75</v>
      </c>
      <c r="W162" s="105">
        <f t="shared" si="14"/>
        <v>7332.95</v>
      </c>
      <c r="X162" s="105">
        <f t="shared" si="14"/>
        <v>9046.9500000000007</v>
      </c>
      <c r="Y162" s="105">
        <f t="shared" si="14"/>
        <v>8582.4500000000007</v>
      </c>
      <c r="Z162" s="105">
        <f t="shared" si="14"/>
        <v>12127.45</v>
      </c>
      <c r="AA162" s="105">
        <f t="shared" si="14"/>
        <v>10336.450000000001</v>
      </c>
      <c r="AB162" s="105">
        <f t="shared" si="14"/>
        <v>9497.5</v>
      </c>
      <c r="AC162" s="124">
        <f>SUM(Q162:AB162)</f>
        <v>106572.09999999999</v>
      </c>
      <c r="AD162" s="105">
        <f>SUM(AD154:AD161)+AD152</f>
        <v>22393.68</v>
      </c>
      <c r="AE162" s="105">
        <f t="shared" ref="AE162:AO162" si="15">SUM(AE154:AE161)+AE152</f>
        <v>17909.25</v>
      </c>
      <c r="AF162" s="105">
        <f t="shared" si="15"/>
        <v>18260.3</v>
      </c>
      <c r="AG162" s="105">
        <f t="shared" si="15"/>
        <v>19163.510000000002</v>
      </c>
      <c r="AH162" s="105">
        <f t="shared" si="15"/>
        <v>22478.85</v>
      </c>
      <c r="AI162" s="105">
        <f t="shared" si="15"/>
        <v>32769.589999999997</v>
      </c>
      <c r="AJ162" s="105">
        <f t="shared" si="15"/>
        <v>36467.199999999997</v>
      </c>
      <c r="AK162" s="105">
        <f t="shared" si="15"/>
        <v>43825.369999999995</v>
      </c>
      <c r="AL162" s="105">
        <f t="shared" si="15"/>
        <v>43815.45</v>
      </c>
      <c r="AM162" s="105">
        <f t="shared" si="15"/>
        <v>51395.75</v>
      </c>
      <c r="AN162" s="105">
        <f t="shared" si="15"/>
        <v>91728.95</v>
      </c>
      <c r="AO162" s="105">
        <f t="shared" si="15"/>
        <v>97514.35</v>
      </c>
      <c r="AP162" s="124">
        <f>SUM(AD162:AO162)</f>
        <v>497722.25</v>
      </c>
    </row>
    <row r="163" spans="2:42" x14ac:dyDescent="0.2">
      <c r="B163" s="36" t="s">
        <v>191</v>
      </c>
      <c r="C163" s="269"/>
      <c r="D163" s="111"/>
      <c r="E163" s="111">
        <f t="shared" ref="E163:O163" si="16">D150+D73-D37</f>
        <v>58.9</v>
      </c>
      <c r="F163" s="111">
        <f t="shared" si="16"/>
        <v>30.4</v>
      </c>
      <c r="G163" s="111">
        <f t="shared" si="16"/>
        <v>87.4</v>
      </c>
      <c r="H163" s="111">
        <f t="shared" si="16"/>
        <v>72.2</v>
      </c>
      <c r="I163" s="111">
        <f t="shared" si="16"/>
        <v>43.7</v>
      </c>
      <c r="J163" s="111">
        <f t="shared" si="16"/>
        <v>43.7</v>
      </c>
      <c r="K163" s="111">
        <f t="shared" si="16"/>
        <v>43.7</v>
      </c>
      <c r="L163" s="111">
        <f t="shared" si="16"/>
        <v>53.2</v>
      </c>
      <c r="M163" s="111">
        <f t="shared" si="16"/>
        <v>129.19999999999999</v>
      </c>
      <c r="N163" s="111">
        <f t="shared" si="16"/>
        <v>201.39999999999998</v>
      </c>
      <c r="O163" s="111">
        <f t="shared" si="16"/>
        <v>300.2</v>
      </c>
      <c r="P163" s="145">
        <f>SUM(D163:O163)</f>
        <v>1063.9999999999998</v>
      </c>
      <c r="Q163" s="111">
        <f>O150+O73-O37</f>
        <v>-7.5999999999999091</v>
      </c>
      <c r="R163" s="111">
        <f t="shared" ref="R163:AB163" si="17">Q150+Q73-Q37</f>
        <v>176.7</v>
      </c>
      <c r="S163" s="111">
        <f t="shared" si="17"/>
        <v>-13.300000000000011</v>
      </c>
      <c r="T163" s="111">
        <f t="shared" si="17"/>
        <v>104.5</v>
      </c>
      <c r="U163" s="111">
        <f t="shared" si="17"/>
        <v>29.449999999999989</v>
      </c>
      <c r="V163" s="111">
        <f t="shared" si="17"/>
        <v>-318.25</v>
      </c>
      <c r="W163" s="111">
        <f t="shared" si="17"/>
        <v>-213.75</v>
      </c>
      <c r="X163" s="111">
        <f t="shared" si="17"/>
        <v>-141.55000000000001</v>
      </c>
      <c r="Y163" s="111">
        <f t="shared" si="17"/>
        <v>-287.84999999999991</v>
      </c>
      <c r="Z163" s="111">
        <f t="shared" si="17"/>
        <v>-289.75</v>
      </c>
      <c r="AA163" s="111">
        <f t="shared" si="17"/>
        <v>-217.54999999999995</v>
      </c>
      <c r="AB163" s="111">
        <f t="shared" si="17"/>
        <v>-684.95</v>
      </c>
      <c r="AC163" s="145">
        <f>SUM(Q163:AB163)</f>
        <v>-1863.8999999999999</v>
      </c>
      <c r="AD163" s="111">
        <f>AB150+AB73-AB37</f>
        <v>-1168.5</v>
      </c>
      <c r="AE163" s="111">
        <f t="shared" ref="AE163:AO163" si="18">AD150+AD73-AD37</f>
        <v>-370.11999999999989</v>
      </c>
      <c r="AF163" s="111">
        <f t="shared" si="18"/>
        <v>-572.85000000000014</v>
      </c>
      <c r="AG163" s="111">
        <f t="shared" si="18"/>
        <v>-902.50000000000023</v>
      </c>
      <c r="AH163" s="111">
        <f t="shared" si="18"/>
        <v>-1584.7900000000002</v>
      </c>
      <c r="AI163" s="111">
        <f t="shared" si="18"/>
        <v>-2102.3499999999995</v>
      </c>
      <c r="AJ163" s="111">
        <f t="shared" si="18"/>
        <v>-1973.9099999999999</v>
      </c>
      <c r="AK163" s="111">
        <f t="shared" si="18"/>
        <v>-2677.1000000000004</v>
      </c>
      <c r="AL163" s="111">
        <f t="shared" si="18"/>
        <v>-3149.63</v>
      </c>
      <c r="AM163" s="111">
        <f t="shared" si="18"/>
        <v>-4589.45</v>
      </c>
      <c r="AN163" s="111">
        <f t="shared" si="18"/>
        <v>-5087.25</v>
      </c>
      <c r="AO163" s="111">
        <f t="shared" si="18"/>
        <v>-8064.55</v>
      </c>
      <c r="AP163" s="145">
        <f>SUM(AD163:AO163)</f>
        <v>-32243</v>
      </c>
    </row>
    <row r="164" spans="2:42" s="83" customFormat="1" ht="22" customHeight="1" x14ac:dyDescent="0.2">
      <c r="B164" s="270" t="s">
        <v>192</v>
      </c>
      <c r="C164" s="271"/>
      <c r="D164" s="195">
        <f>D52-D162</f>
        <v>4331.1000000000004</v>
      </c>
      <c r="E164" s="190">
        <f>IF((E52-E162)&lt;&gt;0,D164+(E52-E162),0)</f>
        <v>240.70000000000073</v>
      </c>
      <c r="F164" s="190">
        <f>IF((F52-F162)&lt;&gt;0,E164+(F52-F162),0)</f>
        <v>2343.3000000000006</v>
      </c>
      <c r="G164" s="190">
        <f>IF((G52-G162)&lt;&gt;0,F164+(G52-G162),0)</f>
        <v>4841.1000000000004</v>
      </c>
      <c r="H164" s="190">
        <f t="shared" ref="H164:M164" si="19">IF((H52-H162)&lt;&gt;0,G164+(H52-H162),0)</f>
        <v>6517.4000000000005</v>
      </c>
      <c r="I164" s="190">
        <f t="shared" si="19"/>
        <v>5693.7000000000007</v>
      </c>
      <c r="J164" s="190">
        <f t="shared" si="19"/>
        <v>4870.0000000000009</v>
      </c>
      <c r="K164" s="190">
        <f t="shared" si="19"/>
        <v>3986.8000000000011</v>
      </c>
      <c r="L164" s="190">
        <f t="shared" si="19"/>
        <v>3627.6000000000013</v>
      </c>
      <c r="M164" s="190">
        <f t="shared" si="19"/>
        <v>2816.2000000000016</v>
      </c>
      <c r="N164" s="190">
        <f>IF((N52-N162)&lt;&gt;0,M164+(N52-N162),0)</f>
        <v>2386.0000000000018</v>
      </c>
      <c r="O164" s="190">
        <f t="shared" ref="O164:AO164" si="20">IF((O52-O162)&lt;&gt;0,N164+(O52-O162),0)</f>
        <v>2883.6000000000022</v>
      </c>
      <c r="P164" s="190">
        <f>O164</f>
        <v>2883.6000000000022</v>
      </c>
      <c r="Q164" s="190">
        <f>IF((Q52-Q162)&lt;&gt;0,P164+(Q52-Q162),0)</f>
        <v>28716.9</v>
      </c>
      <c r="R164" s="190">
        <f t="shared" si="20"/>
        <v>27740.2</v>
      </c>
      <c r="S164" s="190">
        <f t="shared" si="20"/>
        <v>22436.2</v>
      </c>
      <c r="T164" s="190">
        <f t="shared" si="20"/>
        <v>21602.25</v>
      </c>
      <c r="U164" s="190">
        <f t="shared" si="20"/>
        <v>18946</v>
      </c>
      <c r="V164" s="190">
        <f t="shared" si="20"/>
        <v>18135.25</v>
      </c>
      <c r="W164" s="190">
        <f t="shared" si="20"/>
        <v>14372.3</v>
      </c>
      <c r="X164" s="190">
        <f t="shared" si="20"/>
        <v>10525.649999999998</v>
      </c>
      <c r="Y164" s="190">
        <f t="shared" si="20"/>
        <v>7690.8999999999969</v>
      </c>
      <c r="Z164" s="190">
        <f t="shared" si="20"/>
        <v>2405.9499999999962</v>
      </c>
      <c r="AA164" s="190">
        <f t="shared" si="20"/>
        <v>2196.3999999999951</v>
      </c>
      <c r="AB164" s="190">
        <f t="shared" si="20"/>
        <v>5015.3999999999951</v>
      </c>
      <c r="AC164" s="190">
        <f>AB164</f>
        <v>5015.3999999999951</v>
      </c>
      <c r="AD164" s="190">
        <f t="shared" si="20"/>
        <v>30559.019999999997</v>
      </c>
      <c r="AE164" s="190">
        <f>IF((AE52-AE162)&lt;&gt;0,AD164+(AE52-AE162),0)</f>
        <v>21622.369999999995</v>
      </c>
      <c r="AF164" s="190">
        <f t="shared" si="20"/>
        <v>14750.369999999995</v>
      </c>
      <c r="AG164" s="190">
        <f t="shared" si="20"/>
        <v>12151.659999999993</v>
      </c>
      <c r="AH164" s="190">
        <f t="shared" si="20"/>
        <v>12794.509999999995</v>
      </c>
      <c r="AI164" s="190">
        <f t="shared" si="20"/>
        <v>7632.9199999999983</v>
      </c>
      <c r="AJ164" s="190">
        <f t="shared" si="20"/>
        <v>4985.5200000000041</v>
      </c>
      <c r="AK164" s="190">
        <f t="shared" si="20"/>
        <v>4297.6500000000087</v>
      </c>
      <c r="AL164" s="190">
        <f t="shared" si="20"/>
        <v>13627.600000000013</v>
      </c>
      <c r="AM164" s="190">
        <f t="shared" si="20"/>
        <v>26075.350000000013</v>
      </c>
      <c r="AN164" s="190">
        <f t="shared" si="20"/>
        <v>17170.400000000016</v>
      </c>
      <c r="AO164" s="190">
        <f t="shared" si="20"/>
        <v>11107.55000000001</v>
      </c>
      <c r="AP164" s="194">
        <f>AO164</f>
        <v>11107.55000000001</v>
      </c>
    </row>
  </sheetData>
  <mergeCells count="62">
    <mergeCell ref="Q61:AB61"/>
    <mergeCell ref="Q67:AB67"/>
    <mergeCell ref="AD61:AO61"/>
    <mergeCell ref="D61:O61"/>
    <mergeCell ref="AD121:AO121"/>
    <mergeCell ref="D156:O156"/>
    <mergeCell ref="Q156:AB156"/>
    <mergeCell ref="AD156:AO156"/>
    <mergeCell ref="D67:O67"/>
    <mergeCell ref="AD106:AO106"/>
    <mergeCell ref="AD110:AO110"/>
    <mergeCell ref="AD96:AO96"/>
    <mergeCell ref="AD100:AO100"/>
    <mergeCell ref="AD85:AO85"/>
    <mergeCell ref="AD91:AO91"/>
    <mergeCell ref="AD75:AO75"/>
    <mergeCell ref="AD84:AO84"/>
    <mergeCell ref="AD67:AO67"/>
    <mergeCell ref="D138:O138"/>
    <mergeCell ref="Q138:AB138"/>
    <mergeCell ref="AD138:AO138"/>
    <mergeCell ref="AD134:AO134"/>
    <mergeCell ref="D75:O75"/>
    <mergeCell ref="D110:O110"/>
    <mergeCell ref="Q75:AB75"/>
    <mergeCell ref="AD129:AO129"/>
    <mergeCell ref="D15:O15"/>
    <mergeCell ref="Q15:AB15"/>
    <mergeCell ref="AD15:AO15"/>
    <mergeCell ref="D54:O54"/>
    <mergeCell ref="D55:O55"/>
    <mergeCell ref="D53:O53"/>
    <mergeCell ref="Q53:AB53"/>
    <mergeCell ref="AD53:AO53"/>
    <mergeCell ref="Q55:AB55"/>
    <mergeCell ref="D43:O43"/>
    <mergeCell ref="Q43:AB43"/>
    <mergeCell ref="AD43:AO43"/>
    <mergeCell ref="AD54:AO54"/>
    <mergeCell ref="AD55:AO55"/>
    <mergeCell ref="Q54:AB54"/>
    <mergeCell ref="B8:AP14"/>
    <mergeCell ref="D17:O17"/>
    <mergeCell ref="Q17:AB17"/>
    <mergeCell ref="AD17:AO17"/>
    <mergeCell ref="R31:AC31"/>
    <mergeCell ref="AE31:AP31"/>
    <mergeCell ref="D25:O25"/>
    <mergeCell ref="D31:O31"/>
    <mergeCell ref="Q18:AB18"/>
    <mergeCell ref="Q19:AB19"/>
    <mergeCell ref="AD18:AO18"/>
    <mergeCell ref="AD19:AO19"/>
    <mergeCell ref="Q25:AB25"/>
    <mergeCell ref="AD25:AO25"/>
    <mergeCell ref="D18:O18"/>
    <mergeCell ref="D19:O19"/>
    <mergeCell ref="B2:C2"/>
    <mergeCell ref="B3:C3"/>
    <mergeCell ref="B4:C4"/>
    <mergeCell ref="B5:C5"/>
    <mergeCell ref="B6:C6"/>
  </mergeCells>
  <phoneticPr fontId="51" type="noConversion"/>
  <conditionalFormatting sqref="D163:P164 O164:AO164">
    <cfRule type="cellIs" dxfId="15" priority="35" operator="lessThan">
      <formula>0</formula>
    </cfRule>
    <cfRule type="cellIs" dxfId="14" priority="36" operator="greaterThan">
      <formula>0</formula>
    </cfRule>
  </conditionalFormatting>
  <conditionalFormatting sqref="Q163:AB164 AH164:AO164">
    <cfRule type="cellIs" dxfId="13" priority="9" operator="lessThan">
      <formula>0</formula>
    </cfRule>
    <cfRule type="cellIs" dxfId="12" priority="10" operator="greaterThan">
      <formula>0</formula>
    </cfRule>
  </conditionalFormatting>
  <conditionalFormatting sqref="AD163:AO164">
    <cfRule type="cellIs" dxfId="11" priority="7" operator="lessThan">
      <formula>0</formula>
    </cfRule>
    <cfRule type="cellIs" dxfId="10" priority="8" operator="greaterThan">
      <formula>0</formula>
    </cfRule>
  </conditionalFormatting>
  <conditionalFormatting sqref="AC163:AC164">
    <cfRule type="cellIs" dxfId="9" priority="5" operator="lessThan">
      <formula>0</formula>
    </cfRule>
    <cfRule type="cellIs" dxfId="8" priority="6" operator="greaterThan">
      <formula>0</formula>
    </cfRule>
  </conditionalFormatting>
  <conditionalFormatting sqref="AP163:AP164">
    <cfRule type="cellIs" dxfId="7" priority="3" operator="lessThan">
      <formula>0</formula>
    </cfRule>
    <cfRule type="cellIs" dxfId="6" priority="4" operator="greaterThan">
      <formula>0</formula>
    </cfRule>
  </conditionalFormatting>
  <conditionalFormatting sqref="D163:AP164">
    <cfRule type="cellIs" dxfId="5" priority="1" operator="lessThan">
      <formula>0</formula>
    </cfRule>
    <cfRule type="cellIs" dxfId="4" priority="2" operator="greaterThan">
      <formula>0</formula>
    </cfRule>
  </conditionalFormatting>
  <hyperlinks>
    <hyperlink ref="B2:C2" location="'1.) Capital Budgeting Plan'!A1" display="1.) Capital Budgeting Plan" xr:uid="{B7335D42-E3B9-BB46-9F85-383365C4F384}"/>
    <hyperlink ref="B3:C3" location="'2.) Profit &amp; Loss (P&amp;L)'!A1" display="2.) Profit &amp; Loss (P&amp;L)" xr:uid="{53FE2ED4-B8FF-124D-B50D-9BBCDEAFDBBC}"/>
    <hyperlink ref="B5:C5" location="'4.) Resume'!A1" display="4.) Resume" xr:uid="{22717BAE-F4CB-724F-82D0-62ABB9875D7F}"/>
    <hyperlink ref="B6:C6" location="Overview!A1" display="Back to overview" xr:uid="{32BDED46-C1BC-BD4F-A622-3D699A9AB6F0}"/>
  </hyperlink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2918-4267-DC4C-A5D8-00484FE02719}">
  <sheetPr codeName="Tabelle5"/>
  <dimension ref="B1:L38"/>
  <sheetViews>
    <sheetView showGridLines="0" zoomScaleNormal="100" workbookViewId="0">
      <selection activeCell="G7" sqref="G7"/>
    </sheetView>
  </sheetViews>
  <sheetFormatPr baseColWidth="10" defaultRowHeight="16" x14ac:dyDescent="0.2"/>
  <cols>
    <col min="1" max="1" width="28.5" customWidth="1"/>
    <col min="2" max="2" width="1.83203125" customWidth="1"/>
    <col min="3" max="3" width="35.83203125" customWidth="1"/>
    <col min="4" max="7" width="14.83203125" customWidth="1"/>
    <col min="8" max="8" width="1.5" customWidth="1"/>
    <col min="9" max="9" width="35.83203125" customWidth="1"/>
    <col min="10" max="12" width="14.83203125" customWidth="1"/>
    <col min="13" max="13" width="12.83203125" customWidth="1"/>
    <col min="14" max="14" width="27.6640625" customWidth="1"/>
    <col min="15" max="19" width="12.83203125" customWidth="1"/>
  </cols>
  <sheetData>
    <row r="1" spans="2:6" ht="8" customHeight="1" x14ac:dyDescent="0.2"/>
    <row r="2" spans="2:6" x14ac:dyDescent="0.2">
      <c r="B2" s="553" t="s">
        <v>81</v>
      </c>
      <c r="C2" s="465"/>
    </row>
    <row r="3" spans="2:6" ht="18" customHeight="1" x14ac:dyDescent="0.2">
      <c r="B3" s="468" t="s">
        <v>82</v>
      </c>
      <c r="C3" s="469"/>
    </row>
    <row r="4" spans="2:6" x14ac:dyDescent="0.2">
      <c r="B4" s="468" t="s">
        <v>83</v>
      </c>
      <c r="C4" s="469"/>
    </row>
    <row r="5" spans="2:6" ht="23" customHeight="1" x14ac:dyDescent="0.2">
      <c r="B5" s="554" t="s">
        <v>62</v>
      </c>
      <c r="C5" s="555"/>
    </row>
    <row r="6" spans="2:6" x14ac:dyDescent="0.2">
      <c r="B6" s="470" t="s">
        <v>30</v>
      </c>
      <c r="C6" s="471"/>
    </row>
    <row r="8" spans="2:6" x14ac:dyDescent="0.2">
      <c r="B8" s="562" t="s">
        <v>53</v>
      </c>
      <c r="C8" s="562"/>
    </row>
    <row r="9" spans="2:6" ht="16" customHeight="1" x14ac:dyDescent="0.2">
      <c r="B9" s="556" t="s">
        <v>169</v>
      </c>
      <c r="C9" s="557"/>
      <c r="D9" s="557"/>
      <c r="E9" s="557"/>
      <c r="F9" s="558"/>
    </row>
    <row r="10" spans="2:6" x14ac:dyDescent="0.2">
      <c r="B10" s="564"/>
      <c r="C10" s="565"/>
      <c r="D10" s="565"/>
      <c r="E10" s="565"/>
      <c r="F10" s="566"/>
    </row>
    <row r="11" spans="2:6" x14ac:dyDescent="0.2">
      <c r="B11" s="559"/>
      <c r="C11" s="560"/>
      <c r="D11" s="560"/>
      <c r="E11" s="560"/>
      <c r="F11" s="561"/>
    </row>
    <row r="12" spans="2:6" x14ac:dyDescent="0.2">
      <c r="B12" s="68"/>
      <c r="C12" s="74"/>
      <c r="D12" s="28">
        <f ca="1">YEAR($C$23)</f>
        <v>2022</v>
      </c>
      <c r="E12" s="28">
        <f ca="1">YEAR(($C$23)+365)</f>
        <v>2023</v>
      </c>
      <c r="F12" s="29">
        <f ca="1">YEAR(($C$23)+730)</f>
        <v>2024</v>
      </c>
    </row>
    <row r="13" spans="2:6" x14ac:dyDescent="0.2">
      <c r="B13" s="46"/>
      <c r="C13" s="225"/>
      <c r="D13" s="33" t="s">
        <v>110</v>
      </c>
      <c r="E13" s="33" t="s">
        <v>110</v>
      </c>
      <c r="F13" s="59" t="s">
        <v>110</v>
      </c>
    </row>
    <row r="14" spans="2:6" s="179" customFormat="1" x14ac:dyDescent="0.2">
      <c r="B14" s="52" t="s">
        <v>147</v>
      </c>
      <c r="C14" s="160"/>
      <c r="D14" s="128">
        <f>SUM('3.) Liquidity plan'!P42:P51)</f>
        <v>59000</v>
      </c>
      <c r="E14" s="129">
        <f>SUM('3.) Liquidity plan'!AC42:AC51)</f>
        <v>33000</v>
      </c>
      <c r="F14" s="129">
        <f>SUM('3.) Liquidity plan'!AP42:AP51)</f>
        <v>20000</v>
      </c>
    </row>
    <row r="15" spans="2:6" s="179" customFormat="1" x14ac:dyDescent="0.2">
      <c r="B15" s="52" t="s">
        <v>148</v>
      </c>
      <c r="C15" s="160"/>
      <c r="D15" s="130">
        <f>'3.) Liquidity plan'!P41</f>
        <v>0</v>
      </c>
      <c r="E15" s="131">
        <f>'3.) Liquidity plan'!AC41</f>
        <v>20000</v>
      </c>
      <c r="F15" s="131">
        <f>'3.) Liquidity plan'!AP41</f>
        <v>20000</v>
      </c>
    </row>
    <row r="16" spans="2:6" s="83" customFormat="1" ht="22" customHeight="1" x14ac:dyDescent="0.2">
      <c r="B16" s="258" t="s">
        <v>253</v>
      </c>
      <c r="C16" s="259"/>
      <c r="D16" s="406">
        <f>IFERROR(D14/D15,0)</f>
        <v>0</v>
      </c>
      <c r="E16" s="406">
        <f>IFERROR(E14/E15,0)</f>
        <v>1.65</v>
      </c>
      <c r="F16" s="406">
        <f>IFERROR(F14/F15,0)</f>
        <v>1</v>
      </c>
    </row>
    <row r="17" spans="2:12" x14ac:dyDescent="0.2">
      <c r="B17" s="127"/>
      <c r="C17" s="126"/>
      <c r="D17" s="125"/>
      <c r="E17" s="125"/>
      <c r="F17" s="125"/>
    </row>
    <row r="19" spans="2:12" x14ac:dyDescent="0.2">
      <c r="B19" s="562" t="s">
        <v>54</v>
      </c>
      <c r="C19" s="562"/>
      <c r="H19" s="563" t="s">
        <v>55</v>
      </c>
      <c r="I19" s="563"/>
    </row>
    <row r="20" spans="2:12" x14ac:dyDescent="0.2">
      <c r="B20" s="556" t="s">
        <v>131</v>
      </c>
      <c r="C20" s="557"/>
      <c r="D20" s="557"/>
      <c r="E20" s="557"/>
      <c r="F20" s="558"/>
      <c r="H20" s="556" t="s">
        <v>132</v>
      </c>
      <c r="I20" s="557"/>
      <c r="J20" s="557"/>
      <c r="K20" s="557"/>
      <c r="L20" s="558"/>
    </row>
    <row r="21" spans="2:12" x14ac:dyDescent="0.2">
      <c r="B21" s="564"/>
      <c r="C21" s="565"/>
      <c r="D21" s="565"/>
      <c r="E21" s="565"/>
      <c r="F21" s="566"/>
      <c r="H21" s="559"/>
      <c r="I21" s="560"/>
      <c r="J21" s="560"/>
      <c r="K21" s="560"/>
      <c r="L21" s="561"/>
    </row>
    <row r="22" spans="2:12" x14ac:dyDescent="0.2">
      <c r="B22" s="68"/>
      <c r="C22" s="26" t="s">
        <v>40</v>
      </c>
      <c r="D22" s="28">
        <f ca="1">YEAR($C$23)</f>
        <v>2022</v>
      </c>
      <c r="E22" s="28">
        <f ca="1">YEAR(($C$23)+365)</f>
        <v>2023</v>
      </c>
      <c r="F22" s="29">
        <f ca="1">YEAR(($C$23)+730)</f>
        <v>2024</v>
      </c>
      <c r="H22" s="30"/>
      <c r="I22" s="26" t="s">
        <v>40</v>
      </c>
      <c r="J22" s="28">
        <f ca="1">YEAR($C$23)</f>
        <v>2022</v>
      </c>
      <c r="K22" s="28">
        <f ca="1">YEAR(($C$23)+365)</f>
        <v>2023</v>
      </c>
      <c r="L22" s="29">
        <f ca="1">YEAR(($C$23)+730)</f>
        <v>2024</v>
      </c>
    </row>
    <row r="23" spans="2:12" x14ac:dyDescent="0.2">
      <c r="B23" s="260"/>
      <c r="C23" s="116">
        <f ca="1">TODAY()</f>
        <v>44831</v>
      </c>
      <c r="D23" s="33" t="s">
        <v>110</v>
      </c>
      <c r="E23" s="33" t="s">
        <v>110</v>
      </c>
      <c r="F23" s="59" t="s">
        <v>110</v>
      </c>
      <c r="H23" s="35"/>
      <c r="I23" s="116">
        <f ca="1">TODAY()</f>
        <v>44831</v>
      </c>
      <c r="J23" s="33" t="s">
        <v>110</v>
      </c>
      <c r="K23" s="33" t="s">
        <v>110</v>
      </c>
      <c r="L23" s="59" t="s">
        <v>110</v>
      </c>
    </row>
    <row r="24" spans="2:12" s="179" customFormat="1" x14ac:dyDescent="0.2">
      <c r="B24" s="44" t="s">
        <v>207</v>
      </c>
      <c r="C24" s="75"/>
      <c r="D24" s="177">
        <f>'2.) Profit &amp; loss (P&amp;L)'!Q33</f>
        <v>3600</v>
      </c>
      <c r="E24" s="178">
        <f>'2.) Profit &amp; loss (P&amp;L)'!AD33</f>
        <v>46810</v>
      </c>
      <c r="F24" s="178">
        <f>'2.) Profit &amp; loss (P&amp;L)'!AQ33</f>
        <v>389760</v>
      </c>
      <c r="H24" s="44" t="s">
        <v>209</v>
      </c>
      <c r="I24" s="75"/>
      <c r="J24" s="177">
        <f>'3.) Liquidity plan'!P52</f>
        <v>63284</v>
      </c>
      <c r="K24" s="178">
        <f>'3.) Liquidity plan'!AC52</f>
        <v>108703.9</v>
      </c>
      <c r="L24" s="178">
        <f>'3.) Liquidity plan'!AP52</f>
        <v>503814.40000000002</v>
      </c>
    </row>
    <row r="25" spans="2:12" s="179" customFormat="1" x14ac:dyDescent="0.2">
      <c r="B25" s="47" t="s">
        <v>208</v>
      </c>
      <c r="C25" s="48"/>
      <c r="D25" s="180">
        <f>'2.) Profit &amp; loss (P&amp;L)'!Q137</f>
        <v>58660</v>
      </c>
      <c r="E25" s="181">
        <f>'2.) Profit &amp; loss (P&amp;L)'!AD137</f>
        <v>100703</v>
      </c>
      <c r="F25" s="181">
        <f>'2.) Profit &amp; loss (P&amp;L)'!AQ137</f>
        <v>344059</v>
      </c>
      <c r="H25" s="47" t="s">
        <v>210</v>
      </c>
      <c r="I25" s="48"/>
      <c r="J25" s="180">
        <f>'3.) Liquidity plan'!P162</f>
        <v>60400.399999999994</v>
      </c>
      <c r="K25" s="181">
        <f>'3.) Liquidity plan'!AC162</f>
        <v>106572.09999999999</v>
      </c>
      <c r="L25" s="181">
        <f>'3.) Liquidity plan'!AP162</f>
        <v>497722.25</v>
      </c>
    </row>
    <row r="26" spans="2:12" s="83" customFormat="1" ht="22" customHeight="1" x14ac:dyDescent="0.2">
      <c r="B26" s="202" t="s">
        <v>138</v>
      </c>
      <c r="C26" s="197"/>
      <c r="D26" s="198">
        <f>'2.) Profit &amp; loss (P&amp;L)'!Q147</f>
        <v>-55060</v>
      </c>
      <c r="E26" s="199">
        <f>'2.) Profit &amp; loss (P&amp;L)'!AD147</f>
        <v>-53893</v>
      </c>
      <c r="F26" s="199">
        <f>'2.) Profit &amp; loss (P&amp;L)'!AQ147</f>
        <v>45701</v>
      </c>
      <c r="H26" s="203" t="s">
        <v>194</v>
      </c>
      <c r="I26" s="201"/>
      <c r="J26" s="198">
        <f>'3.) Liquidity plan'!P164</f>
        <v>2883.6000000000022</v>
      </c>
      <c r="K26" s="199">
        <f>'3.) Liquidity plan'!AC164</f>
        <v>5015.3999999999951</v>
      </c>
      <c r="L26" s="199">
        <f>'3.) Liquidity plan'!AP164</f>
        <v>11107.55000000001</v>
      </c>
    </row>
    <row r="27" spans="2:12" x14ac:dyDescent="0.2">
      <c r="B27" s="55" t="s">
        <v>130</v>
      </c>
      <c r="C27" s="73" t="s">
        <v>42</v>
      </c>
      <c r="D27" s="132">
        <f>'2.) Profit &amp; loss (P&amp;L)'!Q148</f>
        <v>0</v>
      </c>
      <c r="E27" s="133">
        <f>'2.) Profit &amp; loss (P&amp;L)'!AD148</f>
        <v>495.15</v>
      </c>
      <c r="F27" s="133">
        <f>'2.) Profit &amp; loss (P&amp;L)'!AQ148</f>
        <v>25774.35</v>
      </c>
    </row>
    <row r="28" spans="2:12" s="83" customFormat="1" ht="22" customHeight="1" x14ac:dyDescent="0.2">
      <c r="B28" s="196" t="s">
        <v>193</v>
      </c>
      <c r="C28" s="200"/>
      <c r="D28" s="198">
        <f>'2.) Profit &amp; loss (P&amp;L)'!Q149</f>
        <v>-55060</v>
      </c>
      <c r="E28" s="199">
        <f>'2.) Profit &amp; loss (P&amp;L)'!AD149</f>
        <v>-54388.15</v>
      </c>
      <c r="F28" s="199">
        <f>'2.) Profit &amp; loss (P&amp;L)'!AQ149</f>
        <v>19926.650000000001</v>
      </c>
    </row>
    <row r="36" s="179" customFormat="1" x14ac:dyDescent="0.2"/>
    <row r="37" s="179" customFormat="1" x14ac:dyDescent="0.2"/>
    <row r="38" s="83" customFormat="1" ht="22" customHeight="1" x14ac:dyDescent="0.2"/>
  </sheetData>
  <mergeCells count="11">
    <mergeCell ref="H20:L21"/>
    <mergeCell ref="B8:C8"/>
    <mergeCell ref="B19:C19"/>
    <mergeCell ref="H19:I19"/>
    <mergeCell ref="B20:F21"/>
    <mergeCell ref="B9:F11"/>
    <mergeCell ref="B2:C2"/>
    <mergeCell ref="B3:C3"/>
    <mergeCell ref="B4:C4"/>
    <mergeCell ref="B5:C5"/>
    <mergeCell ref="B6:C6"/>
  </mergeCells>
  <conditionalFormatting sqref="J26:L26">
    <cfRule type="cellIs" dxfId="3" priority="5" operator="lessThan">
      <formula>0</formula>
    </cfRule>
    <cfRule type="cellIs" dxfId="2" priority="6" operator="greaterThan">
      <formula>0</formula>
    </cfRule>
  </conditionalFormatting>
  <conditionalFormatting sqref="D26:F26 D28:F28">
    <cfRule type="cellIs" dxfId="1" priority="1" operator="lessThan">
      <formula>0</formula>
    </cfRule>
    <cfRule type="cellIs" dxfId="0" priority="2" operator="greaterThan">
      <formula>0</formula>
    </cfRule>
  </conditionalFormatting>
  <hyperlinks>
    <hyperlink ref="B2:C2" location="'1.) Capital Budgeting Plan'!A1" display="1.) Capital Budgeting Plan" xr:uid="{029F5938-8DE8-2144-AC02-7A0CA5222FE0}"/>
    <hyperlink ref="B3:C3" location="'2.) Profit &amp; Loss (P&amp;L)'!A1" display="2.) Profit &amp; Loss (P&amp;L)" xr:uid="{2E3A8928-00AB-3C4E-8BC4-4348D399C704}"/>
    <hyperlink ref="B4:C4" location="'3.) Liquidity Plan'!A1" display="3.) Liquidity Plan" xr:uid="{7BBF9DC7-EC4C-1A45-8EA0-8C47340C43E6}"/>
    <hyperlink ref="B6:C6" location="Overview!A1" display="Back to overview" xr:uid="{52EF5E86-B0AF-424C-AFFA-9DE719510638}"/>
  </hyperlinks>
  <pageMargins left="0.7" right="0.7" top="0.78740157499999996" bottom="0.78740157499999996"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6BA6-463F-A946-A955-5037D1E0068B}">
  <dimension ref="B1:D32"/>
  <sheetViews>
    <sheetView showGridLines="0" zoomScaleNormal="100" workbookViewId="0">
      <selection activeCell="C31" sqref="C31"/>
    </sheetView>
  </sheetViews>
  <sheetFormatPr baseColWidth="10" defaultRowHeight="16" x14ac:dyDescent="0.2"/>
  <cols>
    <col min="1" max="1" width="1.5" customWidth="1"/>
    <col min="2" max="2" width="3.5" style="140" customWidth="1"/>
    <col min="3" max="3" width="209.1640625" customWidth="1"/>
  </cols>
  <sheetData>
    <row r="1" spans="2:4" ht="8" customHeight="1" x14ac:dyDescent="0.2"/>
    <row r="2" spans="2:4" x14ac:dyDescent="0.2">
      <c r="B2" s="567" t="s">
        <v>69</v>
      </c>
      <c r="C2" s="567"/>
      <c r="D2" s="158"/>
    </row>
    <row r="3" spans="2:4" x14ac:dyDescent="0.2">
      <c r="B3" s="159">
        <v>1</v>
      </c>
      <c r="C3" s="171" t="s">
        <v>105</v>
      </c>
    </row>
    <row r="4" spans="2:4" x14ac:dyDescent="0.2">
      <c r="B4" s="159">
        <v>2</v>
      </c>
      <c r="C4" s="170" t="s">
        <v>106</v>
      </c>
    </row>
    <row r="5" spans="2:4" x14ac:dyDescent="0.2">
      <c r="B5" s="159">
        <v>3</v>
      </c>
      <c r="C5" s="170" t="s">
        <v>170</v>
      </c>
    </row>
    <row r="6" spans="2:4" x14ac:dyDescent="0.2">
      <c r="B6" s="159">
        <v>4</v>
      </c>
      <c r="C6" s="170" t="s">
        <v>134</v>
      </c>
    </row>
    <row r="7" spans="2:4" x14ac:dyDescent="0.2">
      <c r="B7" s="159">
        <v>5</v>
      </c>
      <c r="C7" s="170" t="s">
        <v>171</v>
      </c>
    </row>
    <row r="8" spans="2:4" x14ac:dyDescent="0.2">
      <c r="B8" s="159">
        <v>6</v>
      </c>
      <c r="C8" s="170" t="s">
        <v>122</v>
      </c>
    </row>
    <row r="9" spans="2:4" x14ac:dyDescent="0.2">
      <c r="B9" s="159">
        <v>7</v>
      </c>
      <c r="C9" s="170" t="s">
        <v>65</v>
      </c>
    </row>
    <row r="10" spans="2:4" x14ac:dyDescent="0.2">
      <c r="B10" s="159">
        <v>8</v>
      </c>
      <c r="C10" s="170" t="s">
        <v>172</v>
      </c>
    </row>
    <row r="11" spans="2:4" x14ac:dyDescent="0.2">
      <c r="B11" s="159">
        <v>9</v>
      </c>
      <c r="C11" s="170" t="s">
        <v>123</v>
      </c>
    </row>
    <row r="12" spans="2:4" ht="48" x14ac:dyDescent="0.2">
      <c r="B12" s="159">
        <v>10</v>
      </c>
      <c r="C12" s="171" t="s">
        <v>206</v>
      </c>
    </row>
    <row r="13" spans="2:4" ht="32" x14ac:dyDescent="0.2">
      <c r="B13" s="159">
        <v>11</v>
      </c>
      <c r="C13" s="171" t="s">
        <v>174</v>
      </c>
    </row>
    <row r="14" spans="2:4" x14ac:dyDescent="0.2">
      <c r="B14" s="159">
        <v>12</v>
      </c>
      <c r="C14" s="170" t="s">
        <v>156</v>
      </c>
    </row>
    <row r="15" spans="2:4" x14ac:dyDescent="0.2">
      <c r="B15" s="159">
        <v>13</v>
      </c>
      <c r="C15" s="170" t="s">
        <v>155</v>
      </c>
    </row>
    <row r="16" spans="2:4" ht="144" x14ac:dyDescent="0.2">
      <c r="B16" s="159">
        <v>14</v>
      </c>
      <c r="C16" s="171" t="s">
        <v>195</v>
      </c>
    </row>
    <row r="17" spans="2:3" x14ac:dyDescent="0.2">
      <c r="B17" s="159">
        <v>15</v>
      </c>
      <c r="C17" s="170" t="s">
        <v>180</v>
      </c>
    </row>
    <row r="18" spans="2:3" ht="32" x14ac:dyDescent="0.2">
      <c r="B18" s="159">
        <v>16</v>
      </c>
      <c r="C18" s="171" t="s">
        <v>181</v>
      </c>
    </row>
    <row r="19" spans="2:3" x14ac:dyDescent="0.2">
      <c r="B19" s="159">
        <v>17</v>
      </c>
      <c r="C19" s="170" t="s">
        <v>133</v>
      </c>
    </row>
    <row r="20" spans="2:3" x14ac:dyDescent="0.2">
      <c r="B20" s="159">
        <v>18</v>
      </c>
      <c r="C20" s="170" t="s">
        <v>43</v>
      </c>
    </row>
    <row r="21" spans="2:3" x14ac:dyDescent="0.2">
      <c r="B21" s="159">
        <v>19</v>
      </c>
      <c r="C21" s="170" t="s">
        <v>163</v>
      </c>
    </row>
    <row r="22" spans="2:3" x14ac:dyDescent="0.2">
      <c r="B22" s="159">
        <v>20</v>
      </c>
      <c r="C22" s="170" t="s">
        <v>159</v>
      </c>
    </row>
    <row r="23" spans="2:3" x14ac:dyDescent="0.2">
      <c r="B23" s="159">
        <v>21</v>
      </c>
      <c r="C23" s="170" t="s">
        <v>66</v>
      </c>
    </row>
    <row r="24" spans="2:3" x14ac:dyDescent="0.2">
      <c r="B24" s="159">
        <v>22</v>
      </c>
      <c r="C24" s="170" t="s">
        <v>127</v>
      </c>
    </row>
    <row r="25" spans="2:3" x14ac:dyDescent="0.2">
      <c r="B25" s="159">
        <v>23</v>
      </c>
      <c r="C25" s="170" t="s">
        <v>51</v>
      </c>
    </row>
    <row r="26" spans="2:3" x14ac:dyDescent="0.2">
      <c r="B26" s="159">
        <v>24</v>
      </c>
      <c r="C26" s="170" t="s">
        <v>157</v>
      </c>
    </row>
    <row r="27" spans="2:3" x14ac:dyDescent="0.2">
      <c r="B27" s="159">
        <v>25</v>
      </c>
      <c r="C27" s="170" t="s">
        <v>128</v>
      </c>
    </row>
    <row r="28" spans="2:3" x14ac:dyDescent="0.2">
      <c r="B28" s="159">
        <v>26</v>
      </c>
      <c r="C28" s="170" t="s">
        <v>129</v>
      </c>
    </row>
    <row r="29" spans="2:3" x14ac:dyDescent="0.2">
      <c r="B29" s="159">
        <v>27</v>
      </c>
      <c r="C29" s="170" t="s">
        <v>52</v>
      </c>
    </row>
    <row r="30" spans="2:3" ht="48" x14ac:dyDescent="0.2">
      <c r="B30" s="159">
        <v>28</v>
      </c>
      <c r="C30" s="171" t="s">
        <v>175</v>
      </c>
    </row>
    <row r="31" spans="2:3" ht="32" x14ac:dyDescent="0.2">
      <c r="B31" s="159">
        <v>29</v>
      </c>
      <c r="C31" s="171" t="s">
        <v>254</v>
      </c>
    </row>
    <row r="32" spans="2:3" x14ac:dyDescent="0.2">
      <c r="B32" s="159">
        <v>30</v>
      </c>
      <c r="C32" s="170" t="s">
        <v>158</v>
      </c>
    </row>
  </sheetData>
  <mergeCells count="1">
    <mergeCell ref="B2:C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1.) Investment costs</vt:lpstr>
      <vt:lpstr>2.) Profit &amp; loss (P&amp;L)</vt:lpstr>
      <vt:lpstr>3.) Liquidity plan</vt:lpstr>
      <vt:lpstr>4.) Resume</vt:lpstr>
      <vt:lpstr>Comment directory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Struck</dc:creator>
  <cp:lastModifiedBy>Thomas Neumann</cp:lastModifiedBy>
  <dcterms:created xsi:type="dcterms:W3CDTF">2020-11-23T18:57:07Z</dcterms:created>
  <dcterms:modified xsi:type="dcterms:W3CDTF">2022-09-27T14:10:07Z</dcterms:modified>
</cp:coreProperties>
</file>